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00"/>
  </bookViews>
  <sheets>
    <sheet name="Sažetak Računa prihoda i rashod" sheetId="1" r:id="rId1"/>
    <sheet name="Ekonomska klasifikacija prihodi" sheetId="2" r:id="rId2"/>
    <sheet name="Ekonomska klasifikacija rashodi" sheetId="3" r:id="rId3"/>
    <sheet name="Prihodi i rashodi po izvorima f" sheetId="4" r:id="rId4"/>
    <sheet name="po izvorima ,ekon. i prog. k." sheetId="5" r:id="rId5"/>
    <sheet name="List2" sheetId="7" r:id="rId6"/>
    <sheet name="List3" sheetId="8" r:id="rId7"/>
    <sheet name="List4" sheetId="9" r:id="rId8"/>
    <sheet name="List5" sheetId="10" r:id="rId9"/>
    <sheet name="List6" sheetId="11" r:id="rId10"/>
    <sheet name="List7" sheetId="12" r:id="rId11"/>
    <sheet name="List8" sheetId="13" r:id="rId12"/>
    <sheet name="List9" sheetId="14" r:id="rId13"/>
    <sheet name="List1" sheetId="6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5" l="1"/>
  <c r="E57" i="5"/>
  <c r="E56" i="5"/>
  <c r="E55" i="5"/>
  <c r="D19" i="1" l="1"/>
  <c r="F34" i="1" l="1"/>
  <c r="F28" i="1"/>
  <c r="F18" i="1"/>
  <c r="F17" i="1"/>
  <c r="F14" i="1"/>
  <c r="F13" i="1"/>
  <c r="C35" i="4"/>
  <c r="C34" i="4"/>
  <c r="E16" i="1"/>
  <c r="E19" i="1" s="1"/>
  <c r="F19" i="1" s="1"/>
  <c r="D16" i="1"/>
  <c r="C16" i="1"/>
  <c r="C36" i="4"/>
  <c r="C33" i="4"/>
  <c r="E33" i="4"/>
  <c r="C24" i="4"/>
  <c r="C20" i="4"/>
  <c r="C16" i="4"/>
  <c r="F56" i="3"/>
  <c r="F55" i="3"/>
  <c r="G65" i="3"/>
  <c r="G64" i="3"/>
  <c r="G63" i="3"/>
  <c r="G62" i="3"/>
  <c r="G61" i="3"/>
  <c r="F65" i="3"/>
  <c r="F64" i="3"/>
  <c r="F60" i="3"/>
  <c r="G60" i="3"/>
  <c r="F16" i="1" l="1"/>
  <c r="D40" i="3"/>
  <c r="D34" i="3"/>
  <c r="D32" i="3"/>
  <c r="D31" i="3"/>
  <c r="D28" i="3"/>
  <c r="D26" i="3"/>
  <c r="D25" i="3"/>
  <c r="D24" i="3"/>
  <c r="D13" i="3"/>
  <c r="D14" i="3"/>
  <c r="D18" i="3"/>
  <c r="D17" i="3"/>
  <c r="D35" i="4"/>
  <c r="D34" i="4"/>
  <c r="D16" i="4"/>
  <c r="D36" i="4" s="1"/>
  <c r="E16" i="4"/>
  <c r="E35" i="4"/>
  <c r="E34" i="4"/>
  <c r="E28" i="4"/>
  <c r="E24" i="4"/>
  <c r="E20" i="4"/>
  <c r="E134" i="5"/>
  <c r="E36" i="4" l="1"/>
  <c r="C169" i="5"/>
  <c r="E169" i="5" s="1"/>
  <c r="E170" i="5"/>
  <c r="E129" i="5"/>
  <c r="E128" i="5"/>
  <c r="E127" i="5"/>
  <c r="E133" i="5"/>
  <c r="E132" i="5"/>
  <c r="E131" i="5"/>
  <c r="E13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3" i="5"/>
  <c r="E221" i="5"/>
  <c r="E220" i="5"/>
  <c r="E217" i="5"/>
  <c r="E215" i="5"/>
  <c r="E213" i="5"/>
  <c r="E209" i="5"/>
  <c r="E207" i="5"/>
  <c r="E206" i="5"/>
  <c r="E205" i="5"/>
  <c r="E204" i="5"/>
  <c r="E203" i="5"/>
  <c r="E202" i="5"/>
  <c r="E201" i="5"/>
  <c r="E200" i="5"/>
  <c r="E199" i="5"/>
  <c r="E198" i="5"/>
  <c r="E197" i="5"/>
  <c r="E185" i="5"/>
  <c r="E182" i="5"/>
  <c r="E180" i="5"/>
  <c r="E178" i="5"/>
  <c r="E177" i="5"/>
  <c r="E176" i="5"/>
  <c r="C141" i="5"/>
  <c r="E141" i="5" s="1"/>
  <c r="E142" i="5"/>
  <c r="E135" i="5"/>
  <c r="E158" i="5"/>
  <c r="E157" i="5"/>
  <c r="E136" i="5"/>
  <c r="E143" i="5"/>
  <c r="E140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66" i="5"/>
  <c r="E65" i="5"/>
  <c r="D73" i="5"/>
  <c r="D60" i="5"/>
  <c r="C73" i="5"/>
  <c r="D53" i="5"/>
  <c r="C53" i="5"/>
  <c r="E52" i="5"/>
  <c r="E63" i="5"/>
  <c r="E53" i="5" l="1"/>
  <c r="E73" i="5"/>
  <c r="G59" i="3"/>
  <c r="F59" i="3"/>
  <c r="F45" i="3"/>
  <c r="F49" i="3"/>
  <c r="F46" i="3"/>
  <c r="G46" i="3"/>
  <c r="F11" i="3"/>
  <c r="G11" i="3"/>
  <c r="H12" i="2" l="1"/>
  <c r="G12" i="2"/>
  <c r="G30" i="2"/>
  <c r="G25" i="2"/>
  <c r="G22" i="2"/>
  <c r="H24" i="2"/>
  <c r="G18" i="2"/>
  <c r="G17" i="2"/>
  <c r="G16" i="2"/>
  <c r="E72" i="5" l="1"/>
  <c r="E71" i="5"/>
  <c r="E68" i="5"/>
  <c r="E64" i="5"/>
  <c r="E51" i="5"/>
  <c r="E49" i="5"/>
  <c r="E44" i="5"/>
  <c r="E43" i="5"/>
  <c r="E41" i="5"/>
  <c r="E40" i="5"/>
  <c r="E38" i="5"/>
  <c r="E37" i="5"/>
  <c r="E36" i="5"/>
  <c r="E35" i="5"/>
  <c r="E34" i="5"/>
  <c r="E33" i="5"/>
  <c r="E32" i="5"/>
  <c r="E29" i="5"/>
  <c r="E28" i="5"/>
  <c r="E27" i="5"/>
  <c r="E26" i="5"/>
  <c r="E25" i="5"/>
  <c r="E24" i="5"/>
  <c r="C226" i="5"/>
  <c r="C219" i="5"/>
  <c r="C216" i="5"/>
  <c r="E216" i="5" s="1"/>
  <c r="C214" i="5"/>
  <c r="E214" i="5" s="1"/>
  <c r="C212" i="5"/>
  <c r="E212" i="5" s="1"/>
  <c r="C184" i="5"/>
  <c r="E184" i="5" s="1"/>
  <c r="C183" i="5"/>
  <c r="E183" i="5" s="1"/>
  <c r="C181" i="5"/>
  <c r="E181" i="5" s="1"/>
  <c r="C179" i="5"/>
  <c r="E179" i="5" s="1"/>
  <c r="C175" i="5"/>
  <c r="E175" i="5" s="1"/>
  <c r="C164" i="5"/>
  <c r="C156" i="5"/>
  <c r="C139" i="5"/>
  <c r="E139" i="5" s="1"/>
  <c r="E69" i="5"/>
  <c r="E67" i="5"/>
  <c r="E50" i="5"/>
  <c r="E48" i="5"/>
  <c r="E42" i="5"/>
  <c r="E39" i="5"/>
  <c r="E31" i="5"/>
  <c r="E23" i="5"/>
  <c r="C225" i="5" l="1"/>
  <c r="E226" i="5"/>
  <c r="C218" i="5"/>
  <c r="E218" i="5" s="1"/>
  <c r="E219" i="5"/>
  <c r="C155" i="5"/>
  <c r="E156" i="5"/>
  <c r="E62" i="5"/>
  <c r="C174" i="5"/>
  <c r="E70" i="5"/>
  <c r="C163" i="5"/>
  <c r="E163" i="5" s="1"/>
  <c r="C211" i="5"/>
  <c r="E211" i="5" s="1"/>
  <c r="C138" i="5"/>
  <c r="E138" i="5" s="1"/>
  <c r="E172" i="5" l="1"/>
  <c r="E174" i="5"/>
  <c r="C224" i="5"/>
  <c r="E225" i="5"/>
  <c r="C154" i="5"/>
  <c r="E155" i="5"/>
  <c r="C162" i="5"/>
  <c r="E162" i="5" s="1"/>
  <c r="E61" i="5"/>
  <c r="C60" i="5"/>
  <c r="C173" i="5"/>
  <c r="C137" i="5"/>
  <c r="E137" i="5" s="1"/>
  <c r="E47" i="5"/>
  <c r="E22" i="5"/>
  <c r="C210" i="5"/>
  <c r="E210" i="5" s="1"/>
  <c r="F36" i="4"/>
  <c r="F35" i="4"/>
  <c r="F34" i="4"/>
  <c r="F27" i="4"/>
  <c r="F26" i="4"/>
  <c r="F24" i="4"/>
  <c r="F23" i="4"/>
  <c r="F22" i="4"/>
  <c r="F19" i="4"/>
  <c r="F18" i="4"/>
  <c r="F15" i="4"/>
  <c r="F14" i="4"/>
  <c r="C222" i="5" l="1"/>
  <c r="E222" i="5" s="1"/>
  <c r="E224" i="5"/>
  <c r="C171" i="5"/>
  <c r="E171" i="5" s="1"/>
  <c r="E173" i="5"/>
  <c r="C153" i="5"/>
  <c r="E153" i="5" s="1"/>
  <c r="E154" i="5"/>
  <c r="C161" i="5"/>
  <c r="E161" i="5" s="1"/>
  <c r="E59" i="5"/>
  <c r="E60" i="5"/>
  <c r="E45" i="5"/>
  <c r="E46" i="5"/>
  <c r="C208" i="5"/>
  <c r="E208" i="5" s="1"/>
  <c r="C20" i="5"/>
  <c r="E21" i="5"/>
  <c r="H23" i="2"/>
  <c r="H22" i="2"/>
  <c r="G58" i="3"/>
  <c r="G56" i="3"/>
  <c r="G55" i="3"/>
  <c r="G53" i="3"/>
  <c r="G51" i="3"/>
  <c r="G47" i="3"/>
  <c r="G44" i="3"/>
  <c r="G42" i="3"/>
  <c r="G41" i="3"/>
  <c r="G40" i="3"/>
  <c r="G39" i="3"/>
  <c r="G38" i="3"/>
  <c r="G37" i="3"/>
  <c r="G36" i="3"/>
  <c r="G35" i="3"/>
  <c r="G34" i="3"/>
  <c r="G32" i="3"/>
  <c r="G31" i="3"/>
  <c r="G30" i="3"/>
  <c r="G29" i="3"/>
  <c r="G28" i="3"/>
  <c r="G27" i="3"/>
  <c r="G26" i="3"/>
  <c r="G25" i="3"/>
  <c r="G24" i="3"/>
  <c r="G23" i="3"/>
  <c r="G22" i="3"/>
  <c r="G20" i="3"/>
  <c r="G19" i="3"/>
  <c r="G18" i="3"/>
  <c r="G17" i="3"/>
  <c r="G16" i="3"/>
  <c r="G15" i="3"/>
  <c r="G14" i="3"/>
  <c r="G13" i="3"/>
  <c r="G12" i="3"/>
  <c r="E32" i="2"/>
  <c r="C19" i="5" l="1"/>
  <c r="E20" i="5"/>
  <c r="H30" i="2"/>
  <c r="H29" i="2"/>
  <c r="H28" i="2"/>
  <c r="H27" i="2"/>
  <c r="H21" i="2"/>
  <c r="H20" i="2"/>
  <c r="H19" i="2"/>
  <c r="H15" i="2"/>
  <c r="H14" i="2"/>
  <c r="H13" i="2"/>
  <c r="E19" i="5" l="1"/>
  <c r="E18" i="5"/>
  <c r="F53" i="3"/>
  <c r="F52" i="3"/>
  <c r="F51" i="3"/>
  <c r="F50" i="3"/>
  <c r="F48" i="3"/>
  <c r="F47" i="3"/>
  <c r="F44" i="3"/>
  <c r="F42" i="3"/>
  <c r="F41" i="3"/>
  <c r="F40" i="3"/>
  <c r="F39" i="3"/>
  <c r="F38" i="3"/>
  <c r="F37" i="3"/>
  <c r="F36" i="3"/>
  <c r="F35" i="3"/>
  <c r="F34" i="3"/>
  <c r="F32" i="3"/>
  <c r="F31" i="3"/>
  <c r="F30" i="3"/>
  <c r="F29" i="3"/>
  <c r="F28" i="3"/>
  <c r="F27" i="3"/>
  <c r="F26" i="3"/>
  <c r="F25" i="3"/>
  <c r="F24" i="3"/>
  <c r="F23" i="3"/>
  <c r="F22" i="3"/>
  <c r="F20" i="3"/>
  <c r="F19" i="3"/>
  <c r="F18" i="3"/>
  <c r="F17" i="3"/>
  <c r="F16" i="3"/>
  <c r="F15" i="3"/>
  <c r="F14" i="3"/>
  <c r="F13" i="3"/>
  <c r="F12" i="3"/>
  <c r="G29" i="2"/>
  <c r="G28" i="2"/>
  <c r="G27" i="2"/>
  <c r="G21" i="2"/>
  <c r="G20" i="2"/>
  <c r="G19" i="2"/>
  <c r="G15" i="2"/>
  <c r="G14" i="2"/>
  <c r="G13" i="2"/>
  <c r="C19" i="1" l="1"/>
</calcChain>
</file>

<file path=xl/sharedStrings.xml><?xml version="1.0" encoding="utf-8"?>
<sst xmlns="http://schemas.openxmlformats.org/spreadsheetml/2006/main" count="448" uniqueCount="206">
  <si>
    <t>Osnovna škola braće Radića</t>
  </si>
  <si>
    <t>Školska 20,Kloštar Ivanić</t>
  </si>
  <si>
    <t>Sažetak Računa prihoda i rashoda i Računa financiranja</t>
  </si>
  <si>
    <t>PRIHODI UKUPNO</t>
  </si>
  <si>
    <t>RASHODI UKUPNO</t>
  </si>
  <si>
    <t>RASHODI POSLOVANJA</t>
  </si>
  <si>
    <t>RAZLIKA-VIŠAK/MANJAK</t>
  </si>
  <si>
    <t>Indeks =4/3*100</t>
  </si>
  <si>
    <t>OPĆI DIO</t>
  </si>
  <si>
    <t>Naziv računa</t>
  </si>
  <si>
    <t>Račun prihoda/ primitaka</t>
  </si>
  <si>
    <t>Pomoći iz inozemstva i od subjekata unutar općeg proračuna</t>
  </si>
  <si>
    <t>Pomoći proračunskim korisnicima iz proračuna koji im nije nadležan</t>
  </si>
  <si>
    <t>Tekuće pomoći proračunskimkorisnicima iz proračuna koji im nije nadležan</t>
  </si>
  <si>
    <t>Prihodi od imovine</t>
  </si>
  <si>
    <t>Prihodi od financijske imovine</t>
  </si>
  <si>
    <t>Kamate na oročena sredstvai depozite po viđenju</t>
  </si>
  <si>
    <t>Prihodi od upravnih i administrativnih pristojbi,pristojbi po posebnim propisima</t>
  </si>
  <si>
    <t>Prihodi po posebnim propisima</t>
  </si>
  <si>
    <t>Ostali nespomenuti prihodi</t>
  </si>
  <si>
    <t>Prihodi od prodaje proizvoda i robe te pruženih usluga</t>
  </si>
  <si>
    <t>Prihodi od pruženih usluga</t>
  </si>
  <si>
    <t>Prihodi iz nadležnog proračuna i od HZZO-a na temelju ugovorenih obveza</t>
  </si>
  <si>
    <t>Prihodi iz nadležnog proračuna za financiranje rashoda poslovanja</t>
  </si>
  <si>
    <t>Prihodi iz nadležnog proračuna za financiranje rashoda polovanja</t>
  </si>
  <si>
    <t>Višak prihoda</t>
  </si>
  <si>
    <t>Račun rashoda/izdatka</t>
  </si>
  <si>
    <t>Rashodi za zaposlene</t>
  </si>
  <si>
    <t>Plaća/Bruto/</t>
  </si>
  <si>
    <t>Plaće za redovan rad</t>
  </si>
  <si>
    <t>Ostali rashodi za zaposlene</t>
  </si>
  <si>
    <t>Doprinosi na plaću</t>
  </si>
  <si>
    <t>Doprinosi za obvezno zdravstveno</t>
  </si>
  <si>
    <t>Doprinosi za obvezno osiguranje u slučaju nezaposlenosti</t>
  </si>
  <si>
    <t>Materijalni rashodi</t>
  </si>
  <si>
    <t>Naknada troškova zaposlenima</t>
  </si>
  <si>
    <t>Službena putovanja</t>
  </si>
  <si>
    <t>Naknada za prijevoz ,za rad na terenu i odvojen život</t>
  </si>
  <si>
    <t>Stručno usavršavanje zaposlenika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</si>
  <si>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</si>
  <si>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</si>
  <si>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</si>
  <si>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</si>
  <si>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</si>
  <si>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</si>
  <si>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Rashodi za usluge</t>
  </si>
  <si>
    <t>Usluge telefona,pošte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</si>
  <si>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</si>
  <si>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</si>
  <si>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</si>
  <si>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</si>
  <si>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</si>
  <si>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</si>
  <si>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</si>
  <si>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</si>
  <si>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</si>
  <si>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Reprezentacija</t>
  </si>
  <si>
    <t>Članarine i norme</t>
  </si>
  <si>
    <t>Pristojbe i naknade</t>
  </si>
  <si>
    <t>Troškovi sudskih postupaka</t>
  </si>
  <si>
    <t>Ostali financijski rashodi</t>
  </si>
  <si>
    <t>Financijski rashodi</t>
  </si>
  <si>
    <t>Bankarske usluge i usluge platnog prometa</t>
  </si>
  <si>
    <t>Naknade građanima i kućanstvima natemelju osiguranja i druge naknade</t>
  </si>
  <si>
    <t>Ostale naknade građanima i kućanstvima iz proračuna</t>
  </si>
  <si>
    <t>Naknada građanima i kućanstvimo u novcu</t>
  </si>
  <si>
    <t>Naknada građanima i kućanstvimo u naravi</t>
  </si>
  <si>
    <t>UKUPNI RASHODI</t>
  </si>
  <si>
    <t>Plaće za prekovremeni rad</t>
  </si>
  <si>
    <t>Plaće za posebne uvjete rada</t>
  </si>
  <si>
    <t>Zatezne kamate</t>
  </si>
  <si>
    <t>UKUPNI PRIHODI</t>
  </si>
  <si>
    <t>Indeks 5/3*100</t>
  </si>
  <si>
    <t>Indeks 5/4*100</t>
  </si>
  <si>
    <t>Knjige</t>
  </si>
  <si>
    <t>Rashodi za nabavu proizvedene dugotrajne imovine</t>
  </si>
  <si>
    <t>Višak prihoda +ukupni prihodi</t>
  </si>
  <si>
    <t xml:space="preserve"> </t>
  </si>
  <si>
    <t>Oznaka IF</t>
  </si>
  <si>
    <t>Naziv izvora financiranja</t>
  </si>
  <si>
    <t>Indeks</t>
  </si>
  <si>
    <t>Opći prihodi i primici</t>
  </si>
  <si>
    <t>PRIHODI</t>
  </si>
  <si>
    <t>RASHODI</t>
  </si>
  <si>
    <t>Vlastiti prihodi</t>
  </si>
  <si>
    <t xml:space="preserve">                       PRIHODI</t>
  </si>
  <si>
    <t>Pomoći</t>
  </si>
  <si>
    <t xml:space="preserve">PRIHODI </t>
  </si>
  <si>
    <t>4=3/2*100</t>
  </si>
  <si>
    <t>Kloštar Ivanić,Školska 20</t>
  </si>
  <si>
    <t>Šifra</t>
  </si>
  <si>
    <t>Naziv</t>
  </si>
  <si>
    <t>PRORAČUNSKI KORISNIK</t>
  </si>
  <si>
    <t>OSNOVNA ŠKOLA BRAĆE RADIĆA</t>
  </si>
  <si>
    <t>Program 1001</t>
  </si>
  <si>
    <t>MINIMALNI STANDARD U OSNOVNOM ŠKOLSTVU- MATERIJALNI I FINANCIJSKI RASHODI</t>
  </si>
  <si>
    <t>Aktivnost A100001</t>
  </si>
  <si>
    <t xml:space="preserve">Rashodi poslovanja </t>
  </si>
  <si>
    <t>Naknade troškova zaposlenima</t>
  </si>
  <si>
    <t>Sitni inventar</t>
  </si>
  <si>
    <t>Službena,radna i zaštitna odjeća i obuća</t>
  </si>
  <si>
    <t>Intelektualne i ostale usluge</t>
  </si>
  <si>
    <t>Financijski  rashodi</t>
  </si>
  <si>
    <t>Aktivnost A100002</t>
  </si>
  <si>
    <t>TEKUĆE INVESTICIJSKO ODRŽAVANJE- minimalni standard</t>
  </si>
  <si>
    <t>Rashodi poslovanja</t>
  </si>
  <si>
    <t>Plaće</t>
  </si>
  <si>
    <t xml:space="preserve">Plaće za redovan rad </t>
  </si>
  <si>
    <t>Doprinosi za plaće</t>
  </si>
  <si>
    <t>Naknada za prijevoz na posao i s posla</t>
  </si>
  <si>
    <t>Tekući projekt T100041</t>
  </si>
  <si>
    <t>E-TEHNIČAR</t>
  </si>
  <si>
    <t>PROGRAMI OSNOVNIH ŠKOLA IZVAN ŽUPANIJSKOG PRORAČUNA</t>
  </si>
  <si>
    <t>Administrativno ,tehničko i stručno osoblje</t>
  </si>
  <si>
    <t>Plaća za posebne uvjete rada</t>
  </si>
  <si>
    <t>Tekući projekt T100003</t>
  </si>
  <si>
    <t>ŠKOLSKA KUHINJA</t>
  </si>
  <si>
    <t>Tekući projekt T100006</t>
  </si>
  <si>
    <t>PRODUŽENI BORAVAK</t>
  </si>
  <si>
    <t>Tekući projekt  T100010</t>
  </si>
  <si>
    <t>Ostale izvanškolske aktivnosti</t>
  </si>
  <si>
    <t>Tekući projekt  T100019</t>
  </si>
  <si>
    <t>PRIJEVOZ UČENIKA S TEŠKOĆAMA</t>
  </si>
  <si>
    <t>Naknada građanima i kučanstvima</t>
  </si>
  <si>
    <t>Tekući projekt T100020</t>
  </si>
  <si>
    <t>NABAVA UDŽBENIKA ZA UČENIKE</t>
  </si>
  <si>
    <t>Rashodi za nabavu nefinancijske imovine</t>
  </si>
  <si>
    <t xml:space="preserve">   POSEBAN DIO</t>
  </si>
  <si>
    <t>POJAČANI STANDARD U ŠKOLSTVU</t>
  </si>
  <si>
    <t>Ostvareno/  izvršenje prethodne godine 2021.</t>
  </si>
  <si>
    <t>Izvršenje prethodne godine /2021./</t>
  </si>
  <si>
    <t>Plan tekuće godine/2022/</t>
  </si>
  <si>
    <t>Izvršenje tekuće godine /2022./</t>
  </si>
  <si>
    <t>Donacije od pravnih i fizičkih osoba izvan općeg proračuna i povrat donacija po protestiranim jamstvima</t>
  </si>
  <si>
    <t>Tekuće donacije</t>
  </si>
  <si>
    <t>Godišnji  Izvještaj o izvršenju financijskog plana za 2022.godinu</t>
  </si>
  <si>
    <t>IZVRŠENJE PRIHODA PO EKONOMSKOJ KASIFIKACIJI</t>
  </si>
  <si>
    <t>IZVRŠENJE RASHODA PO EKONOMSKOJ KASIFIKACIJI</t>
  </si>
  <si>
    <t>Tekući plan 2022.</t>
  </si>
  <si>
    <t>Ostvareno/  izvršenje tekuće godine 2022.</t>
  </si>
  <si>
    <t>Ostvarenje/izvršenje prethodne godine 2021.</t>
  </si>
  <si>
    <t>Ostvarenje/izvršenje tekuće godine 2022.</t>
  </si>
  <si>
    <t xml:space="preserve">                                                              Prihodi i rashodi po izvorima financiranja</t>
  </si>
  <si>
    <t xml:space="preserve">                      OPĆI DIO</t>
  </si>
  <si>
    <t>Izvršenje Rashoda i izdataka ekonomskoj i programskoj klasifikaciji i izvorima financiranja</t>
  </si>
  <si>
    <t>Prihodi poslovanja</t>
  </si>
  <si>
    <t>Premija osiguranja</t>
  </si>
  <si>
    <t>Uredska oprema i namještaj</t>
  </si>
  <si>
    <t>Postrojenja i oprema</t>
  </si>
  <si>
    <t>Uređaji,strojevi i oprema za ostale namjene</t>
  </si>
  <si>
    <t xml:space="preserve">Knjige </t>
  </si>
  <si>
    <t>Decentralizirana sredstva -OŠ</t>
  </si>
  <si>
    <t>Izvor 4.1.</t>
  </si>
  <si>
    <t>Izvor 1.1.</t>
  </si>
  <si>
    <t>Izvor 3.3.</t>
  </si>
  <si>
    <t xml:space="preserve">Izvor 1.1 </t>
  </si>
  <si>
    <t>4.000.00</t>
  </si>
  <si>
    <t>Tekući projekt T100047</t>
  </si>
  <si>
    <t>PRSTEN POTPORE   IV</t>
  </si>
  <si>
    <t>Izvor 5.T.</t>
  </si>
  <si>
    <t>MZO-EFS III</t>
  </si>
  <si>
    <t>Tekući projekt T100054</t>
  </si>
  <si>
    <t>PRSTEN POTPORE V</t>
  </si>
  <si>
    <t xml:space="preserve">Program 1002 </t>
  </si>
  <si>
    <t>KAPITALNO ULAGANJE</t>
  </si>
  <si>
    <t>Tekući projekt T100001</t>
  </si>
  <si>
    <t>Oprema škola</t>
  </si>
  <si>
    <t>Uređaji ,strojevi i oprema za ostale namjene</t>
  </si>
  <si>
    <t>Tekući projekt T100015</t>
  </si>
  <si>
    <t>Nabava pribora za školsku kuhinju</t>
  </si>
  <si>
    <t>Prihodi za posebne namjene</t>
  </si>
  <si>
    <t xml:space="preserve">Izvor 4.L. </t>
  </si>
  <si>
    <t xml:space="preserve">Izvor 5.K. </t>
  </si>
  <si>
    <t>Plaća za prekovremeni rad</t>
  </si>
  <si>
    <t>Naknada građanima i kućanstvima na temelju osiguranja i druge naknade</t>
  </si>
  <si>
    <t>Ostale naknade građanima i kućanstvima u naravi</t>
  </si>
  <si>
    <t>POTICANJE KORIŠTENJA SREDSTAVA IZ FONDOVA EU</t>
  </si>
  <si>
    <t>Tekući projekt T100011</t>
  </si>
  <si>
    <t>Nova školska shema/Medni dan/</t>
  </si>
  <si>
    <t>Izvor 5.Đ.</t>
  </si>
  <si>
    <t>MINISTARSTVO POLJOPRIVREDE</t>
  </si>
  <si>
    <t>4.F.</t>
  </si>
  <si>
    <t>Prihodi za posebne namjene -višak prihoda -OŠ</t>
  </si>
  <si>
    <t xml:space="preserve">Izvor 4.L </t>
  </si>
  <si>
    <t>Izvori 5.K.</t>
  </si>
  <si>
    <t xml:space="preserve">Izvori 5.K. </t>
  </si>
  <si>
    <t>Ukupni višak prihoda</t>
  </si>
  <si>
    <t>Manjak prihoda</t>
  </si>
  <si>
    <t>Donacije</t>
  </si>
  <si>
    <t>6  PRIHODI POSLOVANJA</t>
  </si>
  <si>
    <t>7 PRIHODI OD PRODAJE NEFINANCIJSKE IMOVINE</t>
  </si>
  <si>
    <t>3 RASHODI POSLOVANJA</t>
  </si>
  <si>
    <t>4 RASHODI ZA NEFINANCIJSKU IMOVINU</t>
  </si>
  <si>
    <t xml:space="preserve">PRIHODI/RASHODI </t>
  </si>
  <si>
    <t>RAČUN FINANCIRANJA</t>
  </si>
  <si>
    <t>8 PRIMICI OD FINANCIJSKE IMOVINE I ZADUŽIVANJA</t>
  </si>
  <si>
    <t>5 IZDACI ZA FINANCIJSKU IMOVINU I OTPLATE ZAJMOVA</t>
  </si>
  <si>
    <t>NETO FINANCIRANJE</t>
  </si>
  <si>
    <t>VIŠAK/MANJAK +NETO FINANCIRANJE</t>
  </si>
  <si>
    <t>PRIMICI/IZDACI</t>
  </si>
  <si>
    <t>REZULTAT NA 922</t>
  </si>
  <si>
    <t>NAZIV</t>
  </si>
  <si>
    <t>UKUPNI DONOS VIŠKA  IZ PRETHODNIH GODINA</t>
  </si>
  <si>
    <t>VIŠAK IZ PRETHODNIH GODINA KOJI SE POTROŠIO</t>
  </si>
  <si>
    <t>Ravnateljica</t>
  </si>
  <si>
    <t>Tatjana Bakarić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</si>
</sst>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\ &quot;kn&quot;"/>
    <numFmt numFmtId="165" formatCode="0.0"/>
    <numFmt numFmtId="166" formatCode="[$-1041A]#,##0.00;\-\ #,##0.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E1E1FF"/>
      </patternFill>
    </fill>
    <fill>
      <patternFill patternType="solid">
        <fgColor theme="0"/>
        <bgColor rgb="FFC1C1FF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E1E1FF"/>
      </patternFill>
    </fill>
    <fill>
      <patternFill patternType="solid">
        <fgColor theme="8" tint="0.79998168889431442"/>
        <bgColor rgb="FFC1C1FF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43" fontId="9" fillId="0" borderId="0" applyFont="0" applyFill="0" applyBorder="0" applyAlignment="0" applyProtection="0"/>
  </cellStyleXfs>
  <cellXfs count="211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2" fillId="0" borderId="4" xfId="0" applyFont="1" applyBorder="1"/>
    <xf numFmtId="0" fontId="3" fillId="0" borderId="2" xfId="0" applyFont="1" applyBorder="1"/>
    <xf numFmtId="0" fontId="2" fillId="0" borderId="5" xfId="0" applyFont="1" applyBorder="1"/>
    <xf numFmtId="0" fontId="1" fillId="0" borderId="0" xfId="0" applyFont="1"/>
    <xf numFmtId="4" fontId="0" fillId="0" borderId="2" xfId="0" applyNumberFormat="1" applyBorder="1"/>
    <xf numFmtId="2" fontId="0" fillId="0" borderId="0" xfId="0" applyNumberFormat="1"/>
    <xf numFmtId="164" fontId="1" fillId="0" borderId="6" xfId="0" applyNumberFormat="1" applyFont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/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2" xfId="0" applyNumberFormat="1" applyFont="1" applyBorder="1"/>
    <xf numFmtId="4" fontId="3" fillId="0" borderId="2" xfId="0" applyNumberFormat="1" applyFont="1" applyBorder="1"/>
    <xf numFmtId="0" fontId="1" fillId="0" borderId="2" xfId="0" applyFont="1" applyBorder="1"/>
    <xf numFmtId="4" fontId="1" fillId="0" borderId="2" xfId="0" applyNumberFormat="1" applyFont="1" applyBorder="1"/>
    <xf numFmtId="0" fontId="2" fillId="0" borderId="0" xfId="0" applyFont="1"/>
    <xf numFmtId="4" fontId="2" fillId="0" borderId="2" xfId="0" applyNumberFormat="1" applyFont="1" applyBorder="1" applyAlignment="1">
      <alignment horizontal="right"/>
    </xf>
    <xf numFmtId="165" fontId="0" fillId="0" borderId="2" xfId="0" applyNumberFormat="1" applyBorder="1"/>
    <xf numFmtId="2" fontId="0" fillId="0" borderId="2" xfId="0" applyNumberFormat="1" applyBorder="1"/>
    <xf numFmtId="2" fontId="1" fillId="0" borderId="2" xfId="0" applyNumberFormat="1" applyFont="1" applyBorder="1"/>
    <xf numFmtId="0" fontId="3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3" xfId="0" applyNumberFormat="1" applyBorder="1"/>
    <xf numFmtId="165" fontId="0" fillId="0" borderId="12" xfId="0" applyNumberFormat="1" applyBorder="1"/>
    <xf numFmtId="4" fontId="2" fillId="0" borderId="7" xfId="0" applyNumberFormat="1" applyFont="1" applyBorder="1"/>
    <xf numFmtId="165" fontId="2" fillId="0" borderId="2" xfId="0" applyNumberFormat="1" applyFont="1" applyBorder="1"/>
    <xf numFmtId="165" fontId="0" fillId="0" borderId="2" xfId="0" applyNumberFormat="1" applyBorder="1" applyAlignment="1">
      <alignment horizontal="right"/>
    </xf>
    <xf numFmtId="165" fontId="2" fillId="0" borderId="7" xfId="0" applyNumberFormat="1" applyFont="1" applyBorder="1"/>
    <xf numFmtId="165" fontId="0" fillId="0" borderId="7" xfId="0" applyNumberFormat="1" applyBorder="1" applyAlignment="1">
      <alignment horizontal="right"/>
    </xf>
    <xf numFmtId="0" fontId="0" fillId="0" borderId="0" xfId="0" applyAlignment="1"/>
    <xf numFmtId="2" fontId="2" fillId="0" borderId="2" xfId="0" applyNumberFormat="1" applyFont="1" applyBorder="1"/>
    <xf numFmtId="4" fontId="2" fillId="0" borderId="5" xfId="0" applyNumberFormat="1" applyFont="1" applyBorder="1"/>
    <xf numFmtId="4" fontId="3" fillId="0" borderId="3" xfId="0" applyNumberFormat="1" applyFont="1" applyBorder="1"/>
    <xf numFmtId="4" fontId="0" fillId="0" borderId="3" xfId="0" applyNumberFormat="1" applyFont="1" applyBorder="1"/>
    <xf numFmtId="4" fontId="1" fillId="0" borderId="5" xfId="0" applyNumberFormat="1" applyFont="1" applyBorder="1" applyAlignment="1">
      <alignment horizontal="center"/>
    </xf>
    <xf numFmtId="4" fontId="2" fillId="0" borderId="3" xfId="0" applyNumberFormat="1" applyFont="1" applyBorder="1"/>
    <xf numFmtId="0" fontId="3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wrapText="1"/>
    </xf>
    <xf numFmtId="0" fontId="5" fillId="0" borderId="2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/>
    <xf numFmtId="2" fontId="3" fillId="0" borderId="2" xfId="0" applyNumberFormat="1" applyFont="1" applyBorder="1"/>
    <xf numFmtId="0" fontId="3" fillId="0" borderId="2" xfId="0" applyFont="1" applyBorder="1" applyAlignment="1">
      <alignment horizontal="center" wrapText="1"/>
    </xf>
    <xf numFmtId="0" fontId="1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4" fontId="3" fillId="6" borderId="2" xfId="0" applyNumberFormat="1" applyFont="1" applyFill="1" applyBorder="1"/>
    <xf numFmtId="165" fontId="2" fillId="6" borderId="2" xfId="0" applyNumberFormat="1" applyFont="1" applyFill="1" applyBorder="1"/>
    <xf numFmtId="165" fontId="0" fillId="6" borderId="2" xfId="0" applyNumberFormat="1" applyFill="1" applyBorder="1" applyAlignment="1">
      <alignment horizontal="right"/>
    </xf>
    <xf numFmtId="0" fontId="0" fillId="6" borderId="2" xfId="0" applyFill="1" applyBorder="1"/>
    <xf numFmtId="0" fontId="1" fillId="6" borderId="2" xfId="0" applyFont="1" applyFill="1" applyBorder="1"/>
    <xf numFmtId="3" fontId="1" fillId="6" borderId="2" xfId="0" applyNumberFormat="1" applyFont="1" applyFill="1" applyBorder="1"/>
    <xf numFmtId="165" fontId="0" fillId="6" borderId="2" xfId="0" applyNumberFormat="1" applyFill="1" applyBorder="1"/>
    <xf numFmtId="0" fontId="0" fillId="6" borderId="2" xfId="0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4" fontId="1" fillId="6" borderId="2" xfId="0" applyNumberFormat="1" applyFont="1" applyFill="1" applyBorder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/>
    <xf numFmtId="2" fontId="1" fillId="6" borderId="2" xfId="0" applyNumberFormat="1" applyFont="1" applyFill="1" applyBorder="1"/>
    <xf numFmtId="0" fontId="1" fillId="6" borderId="7" xfId="0" applyFont="1" applyFill="1" applyBorder="1" applyAlignment="1">
      <alignment horizontal="center"/>
    </xf>
    <xf numFmtId="0" fontId="3" fillId="6" borderId="2" xfId="0" applyFont="1" applyFill="1" applyBorder="1" applyAlignment="1"/>
    <xf numFmtId="0" fontId="3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3" fillId="6" borderId="7" xfId="0" applyNumberFormat="1" applyFont="1" applyFill="1" applyBorder="1"/>
    <xf numFmtId="4" fontId="3" fillId="0" borderId="5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" fontId="2" fillId="0" borderId="2" xfId="0" applyNumberFormat="1" applyFont="1" applyFill="1" applyBorder="1" applyAlignment="1" applyProtection="1">
      <alignment horizontal="right" shrinkToFit="1"/>
      <protection locked="0"/>
    </xf>
    <xf numFmtId="4" fontId="3" fillId="0" borderId="2" xfId="0" applyNumberFormat="1" applyFont="1" applyFill="1" applyBorder="1" applyAlignment="1" applyProtection="1">
      <alignment horizontal="right" shrinkToFit="1"/>
      <protection locked="0"/>
    </xf>
    <xf numFmtId="4" fontId="2" fillId="0" borderId="5" xfId="0" applyNumberFormat="1" applyFont="1" applyFill="1" applyBorder="1" applyAlignment="1" applyProtection="1">
      <alignment horizontal="right" shrinkToFit="1"/>
      <protection locked="0"/>
    </xf>
    <xf numFmtId="4" fontId="8" fillId="0" borderId="2" xfId="0" applyNumberFormat="1" applyFont="1" applyFill="1" applyBorder="1" applyAlignment="1" applyProtection="1">
      <alignment horizontal="right" shrinkToFit="1"/>
    </xf>
    <xf numFmtId="4" fontId="8" fillId="6" borderId="2" xfId="0" applyNumberFormat="1" applyFont="1" applyFill="1" applyBorder="1" applyAlignment="1" applyProtection="1">
      <alignment horizontal="right" shrinkToFit="1"/>
    </xf>
    <xf numFmtId="4" fontId="3" fillId="6" borderId="2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/>
    <xf numFmtId="4" fontId="2" fillId="0" borderId="6" xfId="0" applyNumberFormat="1" applyFont="1" applyBorder="1"/>
    <xf numFmtId="4" fontId="2" fillId="0" borderId="1" xfId="0" applyNumberFormat="1" applyFont="1" applyBorder="1"/>
    <xf numFmtId="0" fontId="2" fillId="0" borderId="13" xfId="0" applyFont="1" applyBorder="1" applyAlignment="1">
      <alignment horizontal="center"/>
    </xf>
    <xf numFmtId="4" fontId="3" fillId="6" borderId="4" xfId="0" applyNumberFormat="1" applyFont="1" applyFill="1" applyBorder="1"/>
    <xf numFmtId="4" fontId="3" fillId="0" borderId="4" xfId="0" applyNumberFormat="1" applyFont="1" applyBorder="1"/>
    <xf numFmtId="4" fontId="3" fillId="6" borderId="5" xfId="0" applyNumberFormat="1" applyFont="1" applyFill="1" applyBorder="1"/>
    <xf numFmtId="0" fontId="1" fillId="5" borderId="7" xfId="0" applyFont="1" applyFill="1" applyBorder="1" applyAlignment="1">
      <alignment horizontal="center"/>
    </xf>
    <xf numFmtId="1" fontId="1" fillId="5" borderId="7" xfId="0" applyNumberFormat="1" applyFont="1" applyFill="1" applyBorder="1"/>
    <xf numFmtId="0" fontId="3" fillId="6" borderId="7" xfId="0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right"/>
    </xf>
    <xf numFmtId="4" fontId="3" fillId="6" borderId="7" xfId="0" applyNumberFormat="1" applyFont="1" applyFill="1" applyBorder="1" applyAlignment="1">
      <alignment horizontal="right"/>
    </xf>
    <xf numFmtId="4" fontId="10" fillId="7" borderId="2" xfId="1" applyNumberFormat="1" applyFont="1" applyFill="1" applyBorder="1" applyAlignment="1">
      <alignment horizontal="right" vertical="center" wrapText="1" readingOrder="1"/>
    </xf>
    <xf numFmtId="4" fontId="10" fillId="7" borderId="2" xfId="1" applyNumberFormat="1" applyFont="1" applyFill="1" applyBorder="1" applyAlignment="1">
      <alignment horizontal="right" wrapText="1" readingOrder="1"/>
    </xf>
    <xf numFmtId="4" fontId="11" fillId="6" borderId="2" xfId="0" applyNumberFormat="1" applyFont="1" applyFill="1" applyBorder="1" applyAlignment="1" applyProtection="1">
      <alignment horizontal="right"/>
    </xf>
    <xf numFmtId="4" fontId="11" fillId="0" borderId="2" xfId="0" applyNumberFormat="1" applyFont="1" applyFill="1" applyBorder="1" applyAlignment="1" applyProtection="1">
      <alignment horizontal="right"/>
    </xf>
    <xf numFmtId="4" fontId="12" fillId="0" borderId="2" xfId="0" applyNumberFormat="1" applyFont="1" applyFill="1" applyBorder="1" applyAlignment="1" applyProtection="1">
      <alignment horizontal="right"/>
    </xf>
    <xf numFmtId="43" fontId="12" fillId="0" borderId="2" xfId="2" applyNumberFormat="1" applyFont="1" applyFill="1" applyBorder="1" applyAlignment="1" applyProtection="1">
      <alignment horizontal="right"/>
    </xf>
    <xf numFmtId="2" fontId="12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>
      <alignment horizontal="right"/>
    </xf>
    <xf numFmtId="0" fontId="12" fillId="5" borderId="2" xfId="0" applyNumberFormat="1" applyFont="1" applyFill="1" applyBorder="1" applyAlignment="1" applyProtection="1">
      <alignment horizontal="center"/>
    </xf>
    <xf numFmtId="0" fontId="11" fillId="6" borderId="2" xfId="0" applyNumberFormat="1" applyFont="1" applyFill="1" applyBorder="1" applyAlignment="1" applyProtection="1"/>
    <xf numFmtId="0" fontId="11" fillId="6" borderId="2" xfId="0" applyNumberFormat="1" applyFont="1" applyFill="1" applyBorder="1" applyAlignment="1" applyProtection="1">
      <alignment wrapText="1"/>
    </xf>
    <xf numFmtId="0" fontId="11" fillId="0" borderId="2" xfId="0" applyNumberFormat="1" applyFont="1" applyFill="1" applyBorder="1" applyAlignment="1" applyProtection="1">
      <alignment horizontal="center"/>
    </xf>
    <xf numFmtId="0" fontId="11" fillId="0" borderId="2" xfId="0" applyNumberFormat="1" applyFont="1" applyFill="1" applyBorder="1" applyAlignment="1" applyProtection="1">
      <alignment wrapText="1"/>
    </xf>
    <xf numFmtId="4" fontId="10" fillId="3" borderId="2" xfId="1" applyNumberFormat="1" applyFont="1" applyFill="1" applyBorder="1" applyAlignment="1">
      <alignment horizontal="right" vertical="center" wrapText="1" readingOrder="1"/>
    </xf>
    <xf numFmtId="0" fontId="12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>
      <alignment wrapText="1"/>
    </xf>
    <xf numFmtId="4" fontId="13" fillId="3" borderId="2" xfId="1" applyNumberFormat="1" applyFont="1" applyFill="1" applyBorder="1" applyAlignment="1">
      <alignment horizontal="right" vertical="center" wrapText="1" readingOrder="1"/>
    </xf>
    <xf numFmtId="3" fontId="10" fillId="3" borderId="2" xfId="1" applyNumberFormat="1" applyFont="1" applyFill="1" applyBorder="1" applyAlignment="1">
      <alignment horizontal="right" vertical="center" wrapText="1" readingOrder="1"/>
    </xf>
    <xf numFmtId="3" fontId="13" fillId="3" borderId="2" xfId="1" applyNumberFormat="1" applyFont="1" applyFill="1" applyBorder="1" applyAlignment="1">
      <alignment horizontal="right" vertical="center" wrapText="1" readingOrder="1"/>
    </xf>
    <xf numFmtId="0" fontId="10" fillId="8" borderId="2" xfId="1" applyFont="1" applyFill="1" applyBorder="1" applyAlignment="1">
      <alignment horizontal="left" vertical="center" wrapText="1" readingOrder="1"/>
    </xf>
    <xf numFmtId="4" fontId="10" fillId="8" borderId="2" xfId="1" applyNumberFormat="1" applyFont="1" applyFill="1" applyBorder="1" applyAlignment="1">
      <alignment horizontal="right" vertical="center" wrapText="1" readingOrder="1"/>
    </xf>
    <xf numFmtId="3" fontId="10" fillId="7" borderId="2" xfId="1" applyNumberFormat="1" applyFont="1" applyFill="1" applyBorder="1" applyAlignment="1">
      <alignment horizontal="right" vertical="center" wrapText="1" readingOrder="1"/>
    </xf>
    <xf numFmtId="3" fontId="11" fillId="0" borderId="2" xfId="0" applyNumberFormat="1" applyFont="1" applyFill="1" applyBorder="1" applyAlignment="1" applyProtection="1"/>
    <xf numFmtId="4" fontId="11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/>
    <xf numFmtId="4" fontId="12" fillId="0" borderId="2" xfId="0" applyNumberFormat="1" applyFont="1" applyFill="1" applyBorder="1" applyAlignment="1" applyProtection="1"/>
    <xf numFmtId="3" fontId="11" fillId="5" borderId="2" xfId="0" applyNumberFormat="1" applyFont="1" applyFill="1" applyBorder="1" applyAlignment="1" applyProtection="1"/>
    <xf numFmtId="4" fontId="12" fillId="5" borderId="2" xfId="0" applyNumberFormat="1" applyFont="1" applyFill="1" applyBorder="1" applyAlignment="1" applyProtection="1"/>
    <xf numFmtId="3" fontId="11" fillId="6" borderId="2" xfId="0" applyNumberFormat="1" applyFont="1" applyFill="1" applyBorder="1" applyAlignment="1" applyProtection="1"/>
    <xf numFmtId="0" fontId="12" fillId="5" borderId="2" xfId="0" applyNumberFormat="1" applyFont="1" applyFill="1" applyBorder="1" applyAlignment="1" applyProtection="1">
      <alignment wrapText="1"/>
    </xf>
    <xf numFmtId="4" fontId="12" fillId="5" borderId="2" xfId="0" applyNumberFormat="1" applyFont="1" applyFill="1" applyBorder="1" applyAlignment="1" applyProtection="1">
      <alignment horizontal="right"/>
    </xf>
    <xf numFmtId="165" fontId="10" fillId="8" borderId="2" xfId="1" applyNumberFormat="1" applyFont="1" applyFill="1" applyBorder="1" applyAlignment="1">
      <alignment horizontal="center" vertical="center" wrapText="1" readingOrder="1"/>
    </xf>
    <xf numFmtId="0" fontId="10" fillId="7" borderId="2" xfId="1" applyFont="1" applyFill="1" applyBorder="1" applyAlignment="1">
      <alignment horizontal="left" vertical="center" wrapText="1" readingOrder="1"/>
    </xf>
    <xf numFmtId="0" fontId="10" fillId="7" borderId="2" xfId="1" applyFont="1" applyFill="1" applyBorder="1" applyAlignment="1">
      <alignment horizontal="center" vertical="center" wrapText="1" readingOrder="1"/>
    </xf>
    <xf numFmtId="165" fontId="10" fillId="4" borderId="2" xfId="1" applyNumberFormat="1" applyFont="1" applyFill="1" applyBorder="1" applyAlignment="1">
      <alignment horizontal="center" vertical="center" wrapText="1" readingOrder="1"/>
    </xf>
    <xf numFmtId="0" fontId="10" fillId="3" borderId="2" xfId="1" applyFont="1" applyFill="1" applyBorder="1" applyAlignment="1">
      <alignment horizontal="center" vertical="center" wrapText="1" readingOrder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left" vertical="center" wrapText="1" readingOrder="1"/>
    </xf>
    <xf numFmtId="0" fontId="10" fillId="3" borderId="2" xfId="1" applyFont="1" applyFill="1" applyBorder="1" applyAlignment="1">
      <alignment horizontal="left" vertical="center" wrapText="1" readingOrder="1"/>
    </xf>
    <xf numFmtId="0" fontId="13" fillId="3" borderId="2" xfId="1" applyFont="1" applyFill="1" applyBorder="1" applyAlignment="1">
      <alignment horizontal="center" vertical="center" wrapText="1" readingOrder="1"/>
    </xf>
    <xf numFmtId="0" fontId="13" fillId="3" borderId="2" xfId="1" applyFont="1" applyFill="1" applyBorder="1" applyAlignment="1">
      <alignment horizontal="left" vertical="center" wrapText="1" readingOrder="1"/>
    </xf>
    <xf numFmtId="0" fontId="11" fillId="6" borderId="2" xfId="0" applyNumberFormat="1" applyFont="1" applyFill="1" applyBorder="1" applyAlignment="1" applyProtection="1">
      <alignment horizontal="center"/>
    </xf>
    <xf numFmtId="0" fontId="13" fillId="4" borderId="2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left" vertical="center" wrapText="1" readingOrder="1"/>
    </xf>
    <xf numFmtId="0" fontId="11" fillId="5" borderId="2" xfId="0" applyNumberFormat="1" applyFont="1" applyFill="1" applyBorder="1" applyAlignment="1" applyProtection="1">
      <alignment wrapText="1"/>
    </xf>
    <xf numFmtId="4" fontId="11" fillId="5" borderId="2" xfId="0" applyNumberFormat="1" applyFont="1" applyFill="1" applyBorder="1" applyAlignment="1" applyProtection="1">
      <alignment horizontal="right"/>
    </xf>
    <xf numFmtId="0" fontId="10" fillId="8" borderId="2" xfId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 applyProtection="1"/>
    <xf numFmtId="0" fontId="10" fillId="8" borderId="2" xfId="1" applyFont="1" applyFill="1" applyBorder="1" applyAlignment="1">
      <alignment horizontal="center" vertical="center" wrapText="1" readingOrder="1"/>
    </xf>
    <xf numFmtId="0" fontId="2" fillId="6" borderId="2" xfId="0" applyFont="1" applyFill="1" applyBorder="1" applyAlignment="1">
      <alignment horizontal="center"/>
    </xf>
    <xf numFmtId="165" fontId="2" fillId="6" borderId="3" xfId="0" applyNumberFormat="1" applyFont="1" applyFill="1" applyBorder="1"/>
    <xf numFmtId="0" fontId="3" fillId="0" borderId="7" xfId="0" applyFont="1" applyBorder="1" applyAlignment="1">
      <alignment horizontal="center"/>
    </xf>
    <xf numFmtId="4" fontId="3" fillId="6" borderId="15" xfId="0" applyNumberFormat="1" applyFont="1" applyFill="1" applyBorder="1"/>
    <xf numFmtId="4" fontId="3" fillId="6" borderId="16" xfId="0" applyNumberFormat="1" applyFont="1" applyFill="1" applyBorder="1"/>
    <xf numFmtId="0" fontId="0" fillId="0" borderId="14" xfId="0" applyBorder="1"/>
    <xf numFmtId="0" fontId="3" fillId="5" borderId="8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" fontId="3" fillId="5" borderId="5" xfId="0" applyNumberFormat="1" applyFont="1" applyFill="1" applyBorder="1"/>
    <xf numFmtId="165" fontId="0" fillId="5" borderId="2" xfId="0" applyNumberFormat="1" applyFill="1" applyBorder="1"/>
    <xf numFmtId="0" fontId="2" fillId="5" borderId="7" xfId="0" applyFont="1" applyFill="1" applyBorder="1" applyAlignment="1">
      <alignment horizontal="center"/>
    </xf>
    <xf numFmtId="165" fontId="0" fillId="6" borderId="5" xfId="0" applyNumberFormat="1" applyFill="1" applyBorder="1"/>
    <xf numFmtId="0" fontId="0" fillId="6" borderId="17" xfId="0" applyFill="1" applyBorder="1"/>
    <xf numFmtId="2" fontId="0" fillId="6" borderId="7" xfId="0" applyNumberFormat="1" applyFill="1" applyBorder="1"/>
    <xf numFmtId="2" fontId="0" fillId="5" borderId="7" xfId="0" applyNumberFormat="1" applyFill="1" applyBorder="1"/>
    <xf numFmtId="0" fontId="3" fillId="5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" fontId="3" fillId="5" borderId="2" xfId="0" applyNumberFormat="1" applyFont="1" applyFill="1" applyBorder="1"/>
    <xf numFmtId="4" fontId="3" fillId="5" borderId="2" xfId="0" applyNumberFormat="1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1" fillId="6" borderId="2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 vertical="center"/>
    </xf>
    <xf numFmtId="0" fontId="1" fillId="6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0" fillId="0" borderId="7" xfId="0" applyBorder="1"/>
    <xf numFmtId="166" fontId="13" fillId="0" borderId="2" xfId="1" applyNumberFormat="1" applyFont="1" applyFill="1" applyBorder="1" applyAlignment="1">
      <alignment horizontal="right" vertical="center" wrapText="1" readingOrder="1"/>
    </xf>
    <xf numFmtId="166" fontId="13" fillId="0" borderId="0" xfId="1" applyNumberFormat="1" applyFont="1" applyFill="1" applyAlignment="1">
      <alignment horizontal="right" vertical="center" wrapText="1" readingOrder="1"/>
    </xf>
    <xf numFmtId="4" fontId="3" fillId="5" borderId="2" xfId="0" applyNumberFormat="1" applyFont="1" applyFill="1" applyBorder="1" applyAlignment="1">
      <alignment vertical="center"/>
    </xf>
    <xf numFmtId="2" fontId="3" fillId="0" borderId="2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7" xfId="0" applyFont="1" applyBorder="1"/>
    <xf numFmtId="4" fontId="3" fillId="0" borderId="7" xfId="0" applyNumberFormat="1" applyFont="1" applyBorder="1"/>
    <xf numFmtId="4" fontId="0" fillId="0" borderId="12" xfId="0" applyNumberFormat="1" applyFont="1" applyBorder="1"/>
    <xf numFmtId="2" fontId="3" fillId="0" borderId="7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5" borderId="0" xfId="0" applyNumberFormat="1" applyFont="1" applyFill="1" applyBorder="1"/>
    <xf numFmtId="2" fontId="3" fillId="0" borderId="3" xfId="0" applyNumberFormat="1" applyFont="1" applyBorder="1" applyAlignment="1">
      <alignment horizontal="center"/>
    </xf>
    <xf numFmtId="2" fontId="0" fillId="0" borderId="3" xfId="0" applyNumberForma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/>
    <xf numFmtId="4" fontId="1" fillId="0" borderId="3" xfId="0" applyNumberFormat="1" applyFont="1" applyBorder="1"/>
    <xf numFmtId="0" fontId="1" fillId="0" borderId="1" xfId="0" applyFont="1" applyBorder="1"/>
  </cellXfs>
  <cellStyles count="3">
    <cellStyle name="Normal" xfId="1"/>
    <cellStyle name="Normalno" xfId="0" builtinId="0"/>
    <cellStyle name="Zarez" xfId="2" builtinId="3"/>
  </cellStyles>
  <dxfs count="11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368300</xdr:colOff>
      <xdr:row>12</xdr:row>
      <xdr:rowOff>76200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0871200" y="236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abSelected="1" showWhiteSpace="0" topLeftCell="B10" zoomScale="200" zoomScaleNormal="200" workbookViewId="0">
      <selection activeCell="B12" sqref="B12"/>
    </sheetView>
  </sheetViews>
  <sheetFormatPr defaultRowHeight="15" x14ac:dyDescent="0.25"/>
  <cols>
    <col min="1" max="1" width="2.85546875" customWidth="1"/>
    <col min="2" max="2" width="44.85546875" customWidth="1"/>
    <col min="3" max="3" width="18" customWidth="1"/>
    <col min="4" max="4" width="21.28515625" customWidth="1"/>
    <col min="5" max="5" width="18" customWidth="1"/>
    <col min="6" max="6" width="16.7109375" customWidth="1"/>
  </cols>
  <sheetData>
    <row r="2" spans="1:13" x14ac:dyDescent="0.25">
      <c r="B2" s="208" t="s">
        <v>0</v>
      </c>
    </row>
    <row r="3" spans="1:13" x14ac:dyDescent="0.25">
      <c r="B3" s="208" t="s">
        <v>1</v>
      </c>
    </row>
    <row r="6" spans="1:13" ht="15.75" x14ac:dyDescent="0.25">
      <c r="C6" s="204" t="s">
        <v>135</v>
      </c>
      <c r="D6" s="204"/>
      <c r="E6" s="204"/>
    </row>
    <row r="7" spans="1:13" ht="15.75" x14ac:dyDescent="0.25">
      <c r="C7" s="205"/>
      <c r="D7" s="205" t="s">
        <v>8</v>
      </c>
      <c r="E7" s="204"/>
    </row>
    <row r="8" spans="1:13" ht="15.75" x14ac:dyDescent="0.25">
      <c r="C8" s="204" t="s">
        <v>2</v>
      </c>
      <c r="D8" s="204"/>
      <c r="E8" s="204"/>
    </row>
    <row r="11" spans="1:13" ht="35.25" customHeight="1" x14ac:dyDescent="0.25">
      <c r="A11" s="1"/>
      <c r="B11" s="85" t="s">
        <v>193</v>
      </c>
      <c r="C11" s="92" t="s">
        <v>130</v>
      </c>
      <c r="D11" s="93" t="s">
        <v>131</v>
      </c>
      <c r="E11" s="92" t="s">
        <v>132</v>
      </c>
      <c r="F11" s="94" t="s">
        <v>7</v>
      </c>
    </row>
    <row r="12" spans="1:13" ht="14.25" customHeight="1" x14ac:dyDescent="0.25">
      <c r="A12" s="1"/>
      <c r="B12" s="16">
        <v>1</v>
      </c>
      <c r="C12" s="17">
        <v>2</v>
      </c>
      <c r="D12" s="19">
        <v>3</v>
      </c>
      <c r="E12" s="17">
        <v>4</v>
      </c>
      <c r="F12" s="12">
        <v>5</v>
      </c>
    </row>
    <row r="13" spans="1:13" ht="21" customHeight="1" x14ac:dyDescent="0.25">
      <c r="A13" s="1"/>
      <c r="B13" s="5" t="s">
        <v>3</v>
      </c>
      <c r="C13" s="36">
        <v>9447473</v>
      </c>
      <c r="D13" s="209">
        <v>9363331.4700000007</v>
      </c>
      <c r="E13" s="36">
        <v>10019226.1</v>
      </c>
      <c r="F13" s="194">
        <f>E13/D13*100</f>
        <v>107.00492802269659</v>
      </c>
    </row>
    <row r="14" spans="1:13" ht="21" customHeight="1" x14ac:dyDescent="0.25">
      <c r="A14" s="1"/>
      <c r="B14" s="3" t="s">
        <v>189</v>
      </c>
      <c r="C14" s="36">
        <v>9447473</v>
      </c>
      <c r="D14" s="209">
        <v>9363331.4700000007</v>
      </c>
      <c r="E14" s="36">
        <v>10019226.1</v>
      </c>
      <c r="F14" s="194">
        <f t="shared" ref="F14:F19" si="0">E14/D14*100</f>
        <v>107.00492802269659</v>
      </c>
    </row>
    <row r="15" spans="1:13" ht="21" customHeight="1" x14ac:dyDescent="0.25">
      <c r="A15" s="1"/>
      <c r="B15" s="4" t="s">
        <v>190</v>
      </c>
      <c r="C15" s="1">
        <v>0</v>
      </c>
      <c r="D15" s="210">
        <v>0</v>
      </c>
      <c r="E15" s="210">
        <v>0</v>
      </c>
      <c r="F15" s="194"/>
      <c r="M15" s="11"/>
    </row>
    <row r="16" spans="1:13" ht="21" customHeight="1" x14ac:dyDescent="0.25">
      <c r="A16" s="1"/>
      <c r="B16" s="5" t="s">
        <v>4</v>
      </c>
      <c r="C16" s="183">
        <f>C17+C18</f>
        <v>9445784</v>
      </c>
      <c r="D16" s="183">
        <f>D17+D18</f>
        <v>9353331.4700000007</v>
      </c>
      <c r="E16" s="183">
        <f>E17+E18</f>
        <v>9995892.1099999994</v>
      </c>
      <c r="F16" s="194">
        <f t="shared" si="0"/>
        <v>106.86985853180715</v>
      </c>
    </row>
    <row r="17" spans="1:16" ht="21" customHeight="1" x14ac:dyDescent="0.25">
      <c r="A17" s="1"/>
      <c r="B17" s="3" t="s">
        <v>191</v>
      </c>
      <c r="C17" s="193">
        <v>9261711</v>
      </c>
      <c r="D17" s="193">
        <v>9031858.9900000002</v>
      </c>
      <c r="E17" s="193">
        <v>9694161.8300000001</v>
      </c>
      <c r="F17" s="194">
        <f t="shared" si="0"/>
        <v>107.33296257983318</v>
      </c>
    </row>
    <row r="18" spans="1:16" ht="21" customHeight="1" x14ac:dyDescent="0.25">
      <c r="A18" s="1"/>
      <c r="B18" s="3" t="s">
        <v>192</v>
      </c>
      <c r="C18" s="183">
        <v>184073</v>
      </c>
      <c r="D18" s="184">
        <v>321472.48</v>
      </c>
      <c r="E18" s="183">
        <v>301730.28000000003</v>
      </c>
      <c r="F18" s="194">
        <f t="shared" si="0"/>
        <v>93.858821134549387</v>
      </c>
    </row>
    <row r="19" spans="1:16" ht="21" customHeight="1" x14ac:dyDescent="0.25">
      <c r="A19" s="1"/>
      <c r="B19" s="6" t="s">
        <v>6</v>
      </c>
      <c r="C19" s="10">
        <f>C13-C16</f>
        <v>1689</v>
      </c>
      <c r="D19" s="10">
        <f>D13-D16</f>
        <v>10000</v>
      </c>
      <c r="E19" s="10">
        <f>E13-E16</f>
        <v>23333.990000000224</v>
      </c>
      <c r="F19" s="194">
        <f t="shared" si="0"/>
        <v>233.33990000000222</v>
      </c>
      <c r="L19" s="9"/>
    </row>
    <row r="22" spans="1:16" ht="36" customHeight="1" x14ac:dyDescent="0.25">
      <c r="B22" s="195"/>
      <c r="D22" s="207" t="s">
        <v>194</v>
      </c>
    </row>
    <row r="23" spans="1:16" ht="27.75" customHeight="1" x14ac:dyDescent="0.25">
      <c r="B23" s="85" t="s">
        <v>199</v>
      </c>
      <c r="C23" s="92" t="s">
        <v>130</v>
      </c>
      <c r="D23" s="93" t="s">
        <v>131</v>
      </c>
      <c r="E23" s="92" t="s">
        <v>132</v>
      </c>
      <c r="F23" s="94" t="s">
        <v>7</v>
      </c>
    </row>
    <row r="24" spans="1:16" ht="21" customHeight="1" x14ac:dyDescent="0.25">
      <c r="B24" s="16">
        <v>1</v>
      </c>
      <c r="C24" s="17">
        <v>2</v>
      </c>
      <c r="D24" s="19">
        <v>3</v>
      </c>
      <c r="E24" s="17">
        <v>4</v>
      </c>
      <c r="F24" s="12">
        <v>5</v>
      </c>
      <c r="O24" s="11"/>
    </row>
    <row r="25" spans="1:16" ht="21" customHeight="1" x14ac:dyDescent="0.25">
      <c r="B25" s="3" t="s">
        <v>195</v>
      </c>
      <c r="C25" s="36">
        <v>0</v>
      </c>
      <c r="D25" s="36">
        <v>0</v>
      </c>
      <c r="E25" s="36">
        <v>0</v>
      </c>
      <c r="F25" s="194"/>
      <c r="O25" s="11"/>
    </row>
    <row r="26" spans="1:16" x14ac:dyDescent="0.25">
      <c r="B26" s="3" t="s">
        <v>196</v>
      </c>
      <c r="C26" s="36">
        <v>0</v>
      </c>
      <c r="D26" s="58">
        <v>0</v>
      </c>
      <c r="E26" s="36">
        <v>0</v>
      </c>
      <c r="F26" s="194"/>
    </row>
    <row r="27" spans="1:16" x14ac:dyDescent="0.25">
      <c r="B27" s="3" t="s">
        <v>197</v>
      </c>
      <c r="C27" s="203">
        <v>0</v>
      </c>
      <c r="D27" s="203">
        <v>0</v>
      </c>
      <c r="E27" s="203">
        <v>0</v>
      </c>
      <c r="F27" s="194"/>
    </row>
    <row r="28" spans="1:16" x14ac:dyDescent="0.25">
      <c r="B28" s="6" t="s">
        <v>198</v>
      </c>
      <c r="C28" s="183">
        <v>1689</v>
      </c>
      <c r="D28" s="183">
        <v>10000</v>
      </c>
      <c r="E28" s="183">
        <v>23333.99</v>
      </c>
      <c r="F28" s="194">
        <f t="shared" ref="F28" si="1">E28/D28*100</f>
        <v>233.3399</v>
      </c>
      <c r="P28" s="11"/>
    </row>
    <row r="30" spans="1:16" x14ac:dyDescent="0.25">
      <c r="N30" s="11"/>
    </row>
    <row r="31" spans="1:16" ht="35.25" customHeight="1" x14ac:dyDescent="0.25">
      <c r="D31" s="206" t="s">
        <v>200</v>
      </c>
    </row>
    <row r="32" spans="1:16" ht="25.5" x14ac:dyDescent="0.25">
      <c r="B32" s="85" t="s">
        <v>201</v>
      </c>
      <c r="C32" s="92" t="s">
        <v>130</v>
      </c>
      <c r="D32" s="93" t="s">
        <v>131</v>
      </c>
      <c r="E32" s="92" t="s">
        <v>132</v>
      </c>
      <c r="F32" s="94" t="s">
        <v>7</v>
      </c>
    </row>
    <row r="33" spans="2:15" x14ac:dyDescent="0.25">
      <c r="B33" s="16">
        <v>1</v>
      </c>
      <c r="C33" s="17">
        <v>2</v>
      </c>
      <c r="D33" s="19">
        <v>3</v>
      </c>
      <c r="E33" s="17">
        <v>4</v>
      </c>
      <c r="F33" s="12">
        <v>5</v>
      </c>
    </row>
    <row r="34" spans="2:15" x14ac:dyDescent="0.25">
      <c r="B34" s="3" t="s">
        <v>202</v>
      </c>
      <c r="C34" s="36">
        <v>10294</v>
      </c>
      <c r="D34" s="36">
        <v>10000</v>
      </c>
      <c r="E34" s="36">
        <v>11983</v>
      </c>
      <c r="F34" s="194">
        <f t="shared" ref="F34" si="2">E34/D34*100</f>
        <v>119.83</v>
      </c>
    </row>
    <row r="35" spans="2:15" x14ac:dyDescent="0.25">
      <c r="B35" s="196" t="s">
        <v>203</v>
      </c>
      <c r="C35" s="197">
        <v>0</v>
      </c>
      <c r="D35" s="198">
        <v>0</v>
      </c>
      <c r="E35" s="197">
        <v>0</v>
      </c>
      <c r="F35" s="199"/>
    </row>
    <row r="36" spans="2:15" x14ac:dyDescent="0.25">
      <c r="B36" s="3"/>
      <c r="C36" s="42">
        <v>0</v>
      </c>
      <c r="D36" s="42">
        <v>0</v>
      </c>
      <c r="E36" s="42">
        <v>0</v>
      </c>
      <c r="F36" s="202"/>
    </row>
    <row r="37" spans="2:15" x14ac:dyDescent="0.25">
      <c r="B37" s="18"/>
      <c r="C37" s="201"/>
      <c r="D37" s="201"/>
      <c r="E37" s="201"/>
      <c r="F37" s="200"/>
    </row>
    <row r="38" spans="2:15" x14ac:dyDescent="0.25">
      <c r="O38" s="11"/>
    </row>
  </sheetData>
  <sheetProtection algorithmName="SHA-512" hashValue="esd+bb7MGIqKlgsFLQkPUrLrKYYIDpm3fLicS3AjRQyxEBQdTXg/529Cf3PvYeTAFtuTO9N+t9WNKbLxm7GT0A==" saltValue="lnlbjxxIe8/8+UoOLYArJA==" spinCount="100000" sheet="1" objects="1" scenarios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4"/>
  <sheetViews>
    <sheetView zoomScale="200" zoomScaleNormal="200" workbookViewId="0">
      <selection activeCell="E12" sqref="E12"/>
    </sheetView>
  </sheetViews>
  <sheetFormatPr defaultRowHeight="15" x14ac:dyDescent="0.25"/>
  <cols>
    <col min="1" max="1" width="0.42578125" customWidth="1"/>
    <col min="2" max="2" width="9.140625" customWidth="1"/>
    <col min="3" max="3" width="64.7109375" customWidth="1"/>
    <col min="4" max="4" width="12.140625" customWidth="1"/>
    <col min="5" max="5" width="12.85546875" customWidth="1"/>
    <col min="6" max="6" width="12.140625" customWidth="1"/>
    <col min="7" max="8" width="8.140625" customWidth="1"/>
  </cols>
  <sheetData>
    <row r="2" spans="2:11" x14ac:dyDescent="0.25">
      <c r="C2" t="s">
        <v>0</v>
      </c>
    </row>
    <row r="3" spans="2:11" x14ac:dyDescent="0.25">
      <c r="C3" t="s">
        <v>1</v>
      </c>
    </row>
    <row r="4" spans="2:11" x14ac:dyDescent="0.25">
      <c r="D4" s="7"/>
      <c r="E4" s="22" t="s">
        <v>8</v>
      </c>
      <c r="F4" s="22"/>
      <c r="G4" s="20"/>
    </row>
    <row r="5" spans="2:11" x14ac:dyDescent="0.25">
      <c r="D5" s="7"/>
      <c r="E5" s="22"/>
      <c r="F5" s="22"/>
      <c r="G5" s="20"/>
    </row>
    <row r="6" spans="2:11" x14ac:dyDescent="0.25">
      <c r="C6" s="7"/>
      <c r="D6" s="7"/>
      <c r="E6" s="22" t="s">
        <v>136</v>
      </c>
      <c r="F6" s="22"/>
      <c r="G6" s="20"/>
    </row>
    <row r="10" spans="2:11" ht="51" x14ac:dyDescent="0.25">
      <c r="B10" s="15" t="s">
        <v>10</v>
      </c>
      <c r="C10" s="16" t="s">
        <v>9</v>
      </c>
      <c r="D10" s="15" t="s">
        <v>129</v>
      </c>
      <c r="E10" s="15" t="s">
        <v>138</v>
      </c>
      <c r="F10" s="15" t="s">
        <v>139</v>
      </c>
      <c r="G10" s="45" t="s">
        <v>72</v>
      </c>
      <c r="H10" s="45" t="s">
        <v>73</v>
      </c>
      <c r="K10" s="171"/>
    </row>
    <row r="11" spans="2:11" ht="12" customHeight="1" x14ac:dyDescent="0.25">
      <c r="B11" s="14">
        <v>1</v>
      </c>
      <c r="C11" s="14">
        <v>2</v>
      </c>
      <c r="D11" s="168">
        <v>3</v>
      </c>
      <c r="E11" s="168">
        <v>4</v>
      </c>
      <c r="F11" s="168">
        <v>5</v>
      </c>
      <c r="G11" s="14">
        <v>6</v>
      </c>
      <c r="H11" s="14">
        <v>7</v>
      </c>
      <c r="J11" s="1"/>
    </row>
    <row r="12" spans="2:11" ht="12" customHeight="1" x14ac:dyDescent="0.25">
      <c r="B12" s="76">
        <v>6</v>
      </c>
      <c r="C12" s="76" t="s">
        <v>145</v>
      </c>
      <c r="D12" s="169">
        <v>9447473</v>
      </c>
      <c r="E12" s="169">
        <v>9353331.4700000007</v>
      </c>
      <c r="F12" s="170">
        <v>10019226.1</v>
      </c>
      <c r="G12" s="167">
        <f>F12/D12*100</f>
        <v>106.05191568157962</v>
      </c>
      <c r="H12" s="79">
        <f>F12/E12*100</f>
        <v>107.11933103339489</v>
      </c>
    </row>
    <row r="13" spans="2:11" ht="21" customHeight="1" x14ac:dyDescent="0.25">
      <c r="B13" s="75">
        <v>63</v>
      </c>
      <c r="C13" s="76" t="s">
        <v>11</v>
      </c>
      <c r="D13" s="111">
        <v>8448818</v>
      </c>
      <c r="E13" s="111">
        <v>8351731</v>
      </c>
      <c r="F13" s="111">
        <v>8839605.7100000009</v>
      </c>
      <c r="G13" s="78">
        <f>F13/D13*100</f>
        <v>104.62535362934793</v>
      </c>
      <c r="H13" s="79">
        <f>F13/E13*100</f>
        <v>105.84159990306203</v>
      </c>
    </row>
    <row r="14" spans="2:11" x14ac:dyDescent="0.25">
      <c r="B14" s="21">
        <v>636</v>
      </c>
      <c r="C14" s="5" t="s">
        <v>12</v>
      </c>
      <c r="D14" s="36">
        <v>8448818</v>
      </c>
      <c r="E14" s="36">
        <v>8351731</v>
      </c>
      <c r="F14" s="36">
        <v>8839605.7100000009</v>
      </c>
      <c r="G14" s="50">
        <f>F14/D14*100</f>
        <v>104.62535362934793</v>
      </c>
      <c r="H14" s="51">
        <f>F14/E14*100</f>
        <v>105.84159990306203</v>
      </c>
    </row>
    <row r="15" spans="2:11" x14ac:dyDescent="0.25">
      <c r="B15" s="13">
        <v>6361</v>
      </c>
      <c r="C15" s="3" t="s">
        <v>13</v>
      </c>
      <c r="D15" s="35">
        <v>8448818</v>
      </c>
      <c r="E15" s="35">
        <v>8351731</v>
      </c>
      <c r="F15" s="35">
        <v>8839605.7100000009</v>
      </c>
      <c r="G15" s="50">
        <f>F15/D15*100</f>
        <v>104.62535362934793</v>
      </c>
      <c r="H15" s="51">
        <f>F15/E15*100</f>
        <v>105.84159990306203</v>
      </c>
    </row>
    <row r="16" spans="2:11" x14ac:dyDescent="0.25">
      <c r="B16" s="14">
        <v>64</v>
      </c>
      <c r="C16" s="14" t="s">
        <v>14</v>
      </c>
      <c r="D16" s="37">
        <v>1</v>
      </c>
      <c r="E16" s="37">
        <v>0</v>
      </c>
      <c r="F16" s="73">
        <v>0.28000000000000003</v>
      </c>
      <c r="G16" s="50">
        <f t="shared" ref="G16:G18" si="0">F16/D16*100</f>
        <v>28.000000000000004</v>
      </c>
      <c r="H16" s="50"/>
    </row>
    <row r="17" spans="2:8" x14ac:dyDescent="0.25">
      <c r="B17" s="14">
        <v>641</v>
      </c>
      <c r="C17" s="14" t="s">
        <v>15</v>
      </c>
      <c r="D17" s="37">
        <v>1</v>
      </c>
      <c r="E17" s="37">
        <v>0</v>
      </c>
      <c r="F17" s="5">
        <v>0.28000000000000003</v>
      </c>
      <c r="G17" s="50">
        <f t="shared" si="0"/>
        <v>28.000000000000004</v>
      </c>
      <c r="H17" s="50"/>
    </row>
    <row r="18" spans="2:8" x14ac:dyDescent="0.25">
      <c r="B18" s="13">
        <v>6413</v>
      </c>
      <c r="C18" s="13" t="s">
        <v>16</v>
      </c>
      <c r="D18" s="2">
        <v>1</v>
      </c>
      <c r="E18" s="2">
        <v>0</v>
      </c>
      <c r="F18" s="3">
        <v>0.28000000000000003</v>
      </c>
      <c r="G18" s="50">
        <f t="shared" si="0"/>
        <v>28.000000000000004</v>
      </c>
      <c r="H18" s="50"/>
    </row>
    <row r="19" spans="2:8" x14ac:dyDescent="0.25">
      <c r="B19" s="76">
        <v>65</v>
      </c>
      <c r="C19" s="91" t="s">
        <v>17</v>
      </c>
      <c r="D19" s="77">
        <v>273525</v>
      </c>
      <c r="E19" s="77">
        <v>194000</v>
      </c>
      <c r="F19" s="77">
        <v>366181.64</v>
      </c>
      <c r="G19" s="78">
        <f>F19/D19*100</f>
        <v>133.8750169088749</v>
      </c>
      <c r="H19" s="79">
        <f t="shared" ref="H19:H30" si="1">F19/E19*100</f>
        <v>188.75342268041237</v>
      </c>
    </row>
    <row r="20" spans="2:8" x14ac:dyDescent="0.25">
      <c r="B20" s="14">
        <v>652</v>
      </c>
      <c r="C20" s="14" t="s">
        <v>18</v>
      </c>
      <c r="D20" s="36">
        <v>273525</v>
      </c>
      <c r="E20" s="35">
        <v>194000</v>
      </c>
      <c r="F20" s="36">
        <v>366181.64</v>
      </c>
      <c r="G20" s="50">
        <f>F20/D20*100</f>
        <v>133.8750169088749</v>
      </c>
      <c r="H20" s="51">
        <f t="shared" si="1"/>
        <v>188.75342268041237</v>
      </c>
    </row>
    <row r="21" spans="2:8" x14ac:dyDescent="0.25">
      <c r="B21" s="13">
        <v>6526</v>
      </c>
      <c r="C21" s="13" t="s">
        <v>19</v>
      </c>
      <c r="D21" s="35">
        <v>273525</v>
      </c>
      <c r="E21" s="35">
        <v>194000</v>
      </c>
      <c r="F21" s="35">
        <v>366181.64</v>
      </c>
      <c r="G21" s="50">
        <f>F21/D21*100</f>
        <v>133.8750169088749</v>
      </c>
      <c r="H21" s="51">
        <f t="shared" si="1"/>
        <v>188.75342268041237</v>
      </c>
    </row>
    <row r="22" spans="2:8" x14ac:dyDescent="0.25">
      <c r="B22" s="76">
        <v>66</v>
      </c>
      <c r="C22" s="76" t="s">
        <v>20</v>
      </c>
      <c r="D22" s="89">
        <v>3060</v>
      </c>
      <c r="E22" s="77">
        <v>4000</v>
      </c>
      <c r="F22" s="77">
        <v>9838</v>
      </c>
      <c r="G22" s="78">
        <f>F22/D22*100</f>
        <v>321.50326797385623</v>
      </c>
      <c r="H22" s="79">
        <f t="shared" si="1"/>
        <v>245.95</v>
      </c>
    </row>
    <row r="23" spans="2:8" x14ac:dyDescent="0.25">
      <c r="B23" s="14">
        <v>661</v>
      </c>
      <c r="C23" s="14" t="s">
        <v>20</v>
      </c>
      <c r="D23" s="43">
        <v>0</v>
      </c>
      <c r="E23" s="36">
        <v>4000</v>
      </c>
      <c r="F23" s="36">
        <v>8750</v>
      </c>
      <c r="G23" s="2"/>
      <c r="H23" s="51">
        <f t="shared" si="1"/>
        <v>218.75</v>
      </c>
    </row>
    <row r="24" spans="2:8" x14ac:dyDescent="0.25">
      <c r="B24" s="13">
        <v>6615</v>
      </c>
      <c r="C24" s="13" t="s">
        <v>21</v>
      </c>
      <c r="D24" s="42">
        <v>0</v>
      </c>
      <c r="E24" s="35">
        <v>4000</v>
      </c>
      <c r="F24" s="35">
        <v>8750</v>
      </c>
      <c r="G24" s="2"/>
      <c r="H24" s="51">
        <f t="shared" ref="H24" si="2">F24/E24*100</f>
        <v>218.75</v>
      </c>
    </row>
    <row r="25" spans="2:8" ht="26.25" x14ac:dyDescent="0.25">
      <c r="B25" s="14">
        <v>663</v>
      </c>
      <c r="C25" s="74" t="s">
        <v>133</v>
      </c>
      <c r="D25" s="43">
        <v>3060</v>
      </c>
      <c r="E25" s="36">
        <v>0</v>
      </c>
      <c r="F25" s="36">
        <v>1088</v>
      </c>
      <c r="G25" s="50">
        <f>F25/D25*100</f>
        <v>35.555555555555557</v>
      </c>
      <c r="H25" s="51"/>
    </row>
    <row r="26" spans="2:8" x14ac:dyDescent="0.25">
      <c r="B26" s="13">
        <v>6631</v>
      </c>
      <c r="C26" s="13" t="s">
        <v>134</v>
      </c>
      <c r="D26" s="42">
        <v>3060</v>
      </c>
      <c r="E26" s="8">
        <v>0</v>
      </c>
      <c r="F26" s="35">
        <v>1088</v>
      </c>
      <c r="G26" s="2"/>
      <c r="H26" s="51"/>
    </row>
    <row r="27" spans="2:8" x14ac:dyDescent="0.25">
      <c r="B27" s="76">
        <v>67</v>
      </c>
      <c r="C27" s="76" t="s">
        <v>22</v>
      </c>
      <c r="D27" s="77">
        <v>722069</v>
      </c>
      <c r="E27" s="77">
        <v>803600.47</v>
      </c>
      <c r="F27" s="77">
        <v>803600.47</v>
      </c>
      <c r="G27" s="78">
        <f>F27/D27*100</f>
        <v>111.29136827643894</v>
      </c>
      <c r="H27" s="79">
        <f t="shared" si="1"/>
        <v>100</v>
      </c>
    </row>
    <row r="28" spans="2:8" x14ac:dyDescent="0.25">
      <c r="B28" s="14">
        <v>671</v>
      </c>
      <c r="C28" s="14" t="s">
        <v>23</v>
      </c>
      <c r="D28" s="36">
        <v>722069</v>
      </c>
      <c r="E28" s="36">
        <v>803600.47</v>
      </c>
      <c r="F28" s="36">
        <v>803600.47</v>
      </c>
      <c r="G28" s="50">
        <f>F28/D28*100</f>
        <v>111.29136827643894</v>
      </c>
      <c r="H28" s="51">
        <f t="shared" si="1"/>
        <v>100</v>
      </c>
    </row>
    <row r="29" spans="2:8" x14ac:dyDescent="0.25">
      <c r="B29" s="23">
        <v>6711</v>
      </c>
      <c r="C29" s="23" t="s">
        <v>24</v>
      </c>
      <c r="D29" s="49">
        <v>722069</v>
      </c>
      <c r="E29" s="49">
        <v>803600.47</v>
      </c>
      <c r="F29" s="49">
        <v>803600.47</v>
      </c>
      <c r="G29" s="52">
        <f>F29/D29*100</f>
        <v>111.29136827643894</v>
      </c>
      <c r="H29" s="53">
        <f t="shared" si="1"/>
        <v>100</v>
      </c>
    </row>
    <row r="30" spans="2:8" x14ac:dyDescent="0.25">
      <c r="B30" s="14"/>
      <c r="C30" s="14" t="s">
        <v>71</v>
      </c>
      <c r="D30" s="36">
        <v>9447473</v>
      </c>
      <c r="E30" s="36">
        <v>9353331.4700000007</v>
      </c>
      <c r="F30" s="36">
        <v>10019226.1</v>
      </c>
      <c r="G30" s="50">
        <f>F30/D30*100</f>
        <v>106.05191568157962</v>
      </c>
      <c r="H30" s="51">
        <f t="shared" si="1"/>
        <v>107.11933103339489</v>
      </c>
    </row>
    <row r="31" spans="2:8" x14ac:dyDescent="0.25">
      <c r="B31" s="44"/>
      <c r="C31" s="44" t="s">
        <v>25</v>
      </c>
      <c r="D31" s="24"/>
      <c r="E31" s="59">
        <v>10000</v>
      </c>
      <c r="F31" s="24"/>
      <c r="G31" s="24"/>
      <c r="H31" s="24"/>
    </row>
    <row r="32" spans="2:8" x14ac:dyDescent="0.25">
      <c r="B32" s="2"/>
      <c r="C32" s="14" t="s">
        <v>76</v>
      </c>
      <c r="D32" s="2"/>
      <c r="E32" s="38">
        <f>SUM(E30:E31)</f>
        <v>9363331.4700000007</v>
      </c>
      <c r="F32" s="2"/>
      <c r="G32" s="2"/>
      <c r="H32" s="2"/>
    </row>
    <row r="33" spans="2:8" x14ac:dyDescent="0.25">
      <c r="B33" s="2"/>
      <c r="C33" s="14"/>
      <c r="D33" s="2"/>
      <c r="E33" s="2"/>
      <c r="F33" s="2"/>
      <c r="G33" s="2"/>
      <c r="H33" s="2"/>
    </row>
    <row r="34" spans="2:8" x14ac:dyDescent="0.25">
      <c r="B34" s="2"/>
      <c r="C34" s="2"/>
      <c r="D34" s="2"/>
      <c r="E34" s="2"/>
      <c r="F34" s="2"/>
      <c r="G34" s="2"/>
      <c r="H34" s="2"/>
    </row>
  </sheetData>
  <sheetProtection algorithmName="SHA-512" hashValue="uMD6Xffa532YykGVjJfmyQO6fudF4mEJspUhW+MEBl12I7wkOdToE/RrQBT/R6YXB7y9sD5tv158C2+zg0aMmA==" saltValue="GuI/KWgT6qjX8u4KWz/F/Q==" spinCount="100000" sheet="1" objects="1" scenarios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zoomScale="200" zoomScaleNormal="200" workbookViewId="0">
      <selection activeCell="G51" sqref="G51"/>
    </sheetView>
  </sheetViews>
  <sheetFormatPr defaultRowHeight="15" x14ac:dyDescent="0.25"/>
  <cols>
    <col min="1" max="1" width="7.85546875" customWidth="1"/>
    <col min="2" max="2" width="58.42578125" customWidth="1"/>
    <col min="3" max="3" width="11.7109375" customWidth="1"/>
    <col min="4" max="4" width="11.140625" customWidth="1"/>
    <col min="5" max="5" width="12.28515625" customWidth="1"/>
    <col min="6" max="6" width="9.5703125" customWidth="1"/>
  </cols>
  <sheetData>
    <row r="1" spans="1:12" x14ac:dyDescent="0.25">
      <c r="B1" t="s">
        <v>0</v>
      </c>
    </row>
    <row r="2" spans="1:12" x14ac:dyDescent="0.25">
      <c r="B2" t="s">
        <v>1</v>
      </c>
    </row>
    <row r="4" spans="1:12" x14ac:dyDescent="0.25">
      <c r="H4" s="7"/>
      <c r="I4" s="22"/>
      <c r="J4" s="22"/>
    </row>
    <row r="5" spans="1:12" x14ac:dyDescent="0.25">
      <c r="B5" s="7"/>
      <c r="C5" s="22" t="s">
        <v>8</v>
      </c>
      <c r="D5" s="22"/>
      <c r="H5" s="7"/>
      <c r="I5" s="22"/>
      <c r="J5" s="22"/>
    </row>
    <row r="6" spans="1:12" x14ac:dyDescent="0.25">
      <c r="B6" s="7"/>
      <c r="C6" s="22"/>
      <c r="D6" s="22"/>
      <c r="H6" s="7"/>
      <c r="I6" s="22"/>
      <c r="J6" s="98"/>
    </row>
    <row r="7" spans="1:12" x14ac:dyDescent="0.25">
      <c r="B7" s="7"/>
      <c r="C7" s="22" t="s">
        <v>137</v>
      </c>
      <c r="D7" s="22"/>
    </row>
    <row r="8" spans="1:12" x14ac:dyDescent="0.25">
      <c r="C8" s="22"/>
      <c r="J8" s="11"/>
      <c r="K8" s="11"/>
      <c r="L8" s="11"/>
    </row>
    <row r="9" spans="1:12" ht="51" x14ac:dyDescent="0.25">
      <c r="A9" s="15" t="s">
        <v>26</v>
      </c>
      <c r="B9" s="16" t="s">
        <v>9</v>
      </c>
      <c r="C9" s="15" t="s">
        <v>129</v>
      </c>
      <c r="D9" s="15" t="s">
        <v>138</v>
      </c>
      <c r="E9" s="15" t="s">
        <v>139</v>
      </c>
      <c r="F9" s="45" t="s">
        <v>72</v>
      </c>
      <c r="G9" s="45" t="s">
        <v>73</v>
      </c>
      <c r="J9" s="11"/>
      <c r="K9" s="18"/>
      <c r="L9" s="11"/>
    </row>
    <row r="10" spans="1:12" ht="12" customHeight="1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J10" s="11"/>
      <c r="K10" s="11"/>
      <c r="L10" s="11"/>
    </row>
    <row r="11" spans="1:12" ht="12" customHeight="1" x14ac:dyDescent="0.25">
      <c r="A11" s="85">
        <v>3</v>
      </c>
      <c r="B11" s="85" t="s">
        <v>105</v>
      </c>
      <c r="C11" s="104">
        <v>9261711</v>
      </c>
      <c r="D11" s="104">
        <v>9031858.9900000002</v>
      </c>
      <c r="E11" s="104">
        <v>9694161.8300000001</v>
      </c>
      <c r="F11" s="83">
        <f>E11/C11*100</f>
        <v>104.6692326072364</v>
      </c>
      <c r="G11" s="83">
        <f t="shared" ref="G11" si="0">E11/D11*100</f>
        <v>107.33296257983318</v>
      </c>
      <c r="J11" s="11"/>
      <c r="K11" s="11"/>
      <c r="L11" s="11"/>
    </row>
    <row r="12" spans="1:12" ht="21" customHeight="1" x14ac:dyDescent="0.25">
      <c r="A12" s="75">
        <v>31</v>
      </c>
      <c r="B12" s="76" t="s">
        <v>27</v>
      </c>
      <c r="C12" s="103">
        <v>7784682</v>
      </c>
      <c r="D12" s="77">
        <v>7772923.6500000004</v>
      </c>
      <c r="E12" s="96">
        <v>8280730.0199999996</v>
      </c>
      <c r="F12" s="83">
        <f t="shared" ref="F12:F20" si="1">E12/C12*100</f>
        <v>106.37210383160158</v>
      </c>
      <c r="G12" s="83">
        <f>E12/D12*100</f>
        <v>106.53301631233698</v>
      </c>
      <c r="J12" s="46"/>
    </row>
    <row r="13" spans="1:12" ht="21" customHeight="1" x14ac:dyDescent="0.25">
      <c r="A13" s="21">
        <v>311</v>
      </c>
      <c r="B13" s="95" t="s">
        <v>28</v>
      </c>
      <c r="C13" s="100">
        <v>6470360</v>
      </c>
      <c r="D13" s="57">
        <f>'po izvorima ,ekon. i prog. k.'!C63+'po izvorima ,ekon. i prog. k.'!C76+'po izvorima ,ekon. i prog. k.'!C90+'po izvorima ,ekon. i prog. k.'!C103+'po izvorima ,ekon. i prog. k.'!C175+'po izvorima ,ekon. i prog. k.'!C212</f>
        <v>6458530.3700000001</v>
      </c>
      <c r="E13" s="102">
        <v>6836574.7400000002</v>
      </c>
      <c r="F13" s="41">
        <f t="shared" si="1"/>
        <v>105.65988198492819</v>
      </c>
      <c r="G13" s="41">
        <f>E13/D13*100</f>
        <v>105.8534116639913</v>
      </c>
      <c r="J13" s="54"/>
    </row>
    <row r="14" spans="1:12" ht="21" customHeight="1" x14ac:dyDescent="0.25">
      <c r="A14" s="13">
        <v>3111</v>
      </c>
      <c r="B14" s="26" t="s">
        <v>29</v>
      </c>
      <c r="C14" s="99">
        <v>6354330</v>
      </c>
      <c r="D14" s="60">
        <f>'po izvorima ,ekon. i prog. k.'!C64+'po izvorima ,ekon. i prog. k.'!C77+'po izvorima ,ekon. i prog. k.'!C91+'po izvorima ,ekon. i prog. k.'!C104+'po izvorima ,ekon. i prog. k.'!C176+'po izvorima ,ekon. i prog. k.'!C213</f>
        <v>6337530.3700000001</v>
      </c>
      <c r="E14" s="99">
        <v>6655987.9299999997</v>
      </c>
      <c r="F14" s="41">
        <f t="shared" si="1"/>
        <v>104.74728146004378</v>
      </c>
      <c r="G14" s="41">
        <f>E14/D14*100</f>
        <v>105.02494728084434</v>
      </c>
    </row>
    <row r="15" spans="1:12" ht="21" customHeight="1" x14ac:dyDescent="0.25">
      <c r="A15" s="13">
        <v>3113</v>
      </c>
      <c r="B15" s="26" t="s">
        <v>68</v>
      </c>
      <c r="C15" s="99">
        <v>58844</v>
      </c>
      <c r="D15" s="133">
        <v>60000</v>
      </c>
      <c r="E15" s="99">
        <v>105559.4</v>
      </c>
      <c r="F15" s="41">
        <f t="shared" si="1"/>
        <v>179.38855278363127</v>
      </c>
      <c r="G15" s="41">
        <f t="shared" ref="G15:G20" si="2">E15/D15*100</f>
        <v>175.9323333333333</v>
      </c>
    </row>
    <row r="16" spans="1:12" ht="21" customHeight="1" x14ac:dyDescent="0.25">
      <c r="A16" s="13">
        <v>3114</v>
      </c>
      <c r="B16" s="26" t="s">
        <v>69</v>
      </c>
      <c r="C16" s="99">
        <v>57186</v>
      </c>
      <c r="D16" s="133">
        <v>61000</v>
      </c>
      <c r="E16" s="99">
        <v>75027.41</v>
      </c>
      <c r="F16" s="41">
        <f t="shared" si="1"/>
        <v>131.1989123211975</v>
      </c>
      <c r="G16" s="41">
        <f t="shared" si="2"/>
        <v>122.99575409836065</v>
      </c>
    </row>
    <row r="17" spans="1:8" ht="21" customHeight="1" x14ac:dyDescent="0.25">
      <c r="A17" s="14">
        <v>312</v>
      </c>
      <c r="B17" s="95" t="s">
        <v>30</v>
      </c>
      <c r="C17" s="100">
        <v>246172</v>
      </c>
      <c r="D17" s="57">
        <f>'po izvorima ,ekon. i prog. k.'!C65+'po izvorima ,ekon. i prog. k.'!C78+'po izvorima ,ekon. i prog. k.'!C92+'po izvorima ,ekon. i prog. k.'!C105+'po izvorima ,ekon. i prog. k.'!C179+'po izvorima ,ekon. i prog. k.'!C214</f>
        <v>247081</v>
      </c>
      <c r="E17" s="100">
        <v>315778.71000000002</v>
      </c>
      <c r="F17" s="41">
        <f t="shared" si="1"/>
        <v>128.27564060900508</v>
      </c>
      <c r="G17" s="41">
        <f t="shared" si="2"/>
        <v>127.80372023749298</v>
      </c>
    </row>
    <row r="18" spans="1:8" ht="21" customHeight="1" x14ac:dyDescent="0.25">
      <c r="A18" s="13">
        <v>3121</v>
      </c>
      <c r="B18" s="26" t="s">
        <v>30</v>
      </c>
      <c r="C18" s="101">
        <v>246172</v>
      </c>
      <c r="D18" s="60">
        <f>'po izvorima ,ekon. i prog. k.'!C66+'po izvorima ,ekon. i prog. k.'!C79+'po izvorima ,ekon. i prog. k.'!C93+'po izvorima ,ekon. i prog. k.'!C106+'po izvorima ,ekon. i prog. k.'!C180+'po izvorima ,ekon. i prog. k.'!C215</f>
        <v>247081</v>
      </c>
      <c r="E18" s="101">
        <v>315778.71000000002</v>
      </c>
      <c r="F18" s="41">
        <f t="shared" si="1"/>
        <v>128.27564060900508</v>
      </c>
      <c r="G18" s="41">
        <f t="shared" si="2"/>
        <v>127.80372023749298</v>
      </c>
    </row>
    <row r="19" spans="1:8" ht="21" customHeight="1" x14ac:dyDescent="0.25">
      <c r="A19" s="14">
        <v>313</v>
      </c>
      <c r="B19" s="14" t="s">
        <v>31</v>
      </c>
      <c r="C19" s="97">
        <v>1068150</v>
      </c>
      <c r="D19" s="36">
        <v>1067312.28</v>
      </c>
      <c r="E19" s="97">
        <v>1128376.57</v>
      </c>
      <c r="F19" s="41">
        <f t="shared" si="1"/>
        <v>105.63840003744794</v>
      </c>
      <c r="G19" s="41">
        <f t="shared" si="2"/>
        <v>105.72131429050924</v>
      </c>
    </row>
    <row r="20" spans="1:8" ht="21" customHeight="1" x14ac:dyDescent="0.25">
      <c r="A20" s="13">
        <v>3132</v>
      </c>
      <c r="B20" s="13" t="s">
        <v>32</v>
      </c>
      <c r="C20" s="40">
        <v>1066837</v>
      </c>
      <c r="D20" s="35">
        <v>1067312.28</v>
      </c>
      <c r="E20" s="40">
        <v>1127546.28</v>
      </c>
      <c r="F20" s="41">
        <f t="shared" si="1"/>
        <v>105.6905862845027</v>
      </c>
      <c r="G20" s="41">
        <f t="shared" si="2"/>
        <v>105.64352168795435</v>
      </c>
    </row>
    <row r="21" spans="1:8" ht="21" customHeight="1" x14ac:dyDescent="0.25">
      <c r="A21" s="13">
        <v>3133</v>
      </c>
      <c r="B21" s="13" t="s">
        <v>33</v>
      </c>
      <c r="C21" s="35">
        <v>1313</v>
      </c>
      <c r="D21" s="3"/>
      <c r="E21" s="35">
        <v>830.29</v>
      </c>
      <c r="F21" s="41"/>
      <c r="G21" s="2"/>
    </row>
    <row r="22" spans="1:8" ht="21" customHeight="1" x14ac:dyDescent="0.25">
      <c r="A22" s="76">
        <v>32</v>
      </c>
      <c r="B22" s="76" t="s">
        <v>34</v>
      </c>
      <c r="C22" s="77">
        <v>1259291</v>
      </c>
      <c r="D22" s="77">
        <v>1242827.24</v>
      </c>
      <c r="E22" s="77">
        <v>1365950.73</v>
      </c>
      <c r="F22" s="83">
        <f t="shared" ref="F22:F42" si="3">E22/C22*100</f>
        <v>108.46982389296835</v>
      </c>
      <c r="G22" s="83">
        <f t="shared" ref="G22:G42" si="4">E22/D22*100</f>
        <v>109.90672605470088</v>
      </c>
    </row>
    <row r="23" spans="1:8" ht="21" customHeight="1" x14ac:dyDescent="0.25">
      <c r="A23" s="14">
        <v>321</v>
      </c>
      <c r="B23" s="14" t="s">
        <v>35</v>
      </c>
      <c r="C23" s="36">
        <v>364891</v>
      </c>
      <c r="D23" s="36">
        <v>371041.13</v>
      </c>
      <c r="E23" s="36">
        <v>460431.43</v>
      </c>
      <c r="F23" s="41">
        <f t="shared" si="3"/>
        <v>126.18327939028366</v>
      </c>
      <c r="G23" s="41">
        <f t="shared" si="4"/>
        <v>124.09174961277203</v>
      </c>
    </row>
    <row r="24" spans="1:8" ht="21" customHeight="1" x14ac:dyDescent="0.25">
      <c r="A24" s="13">
        <v>3211</v>
      </c>
      <c r="B24" s="13" t="s">
        <v>36</v>
      </c>
      <c r="C24" s="35">
        <v>10323</v>
      </c>
      <c r="D24" s="35">
        <f>'po izvorima ,ekon. i prog. k.'!C24+'po izvorima ,ekon. i prog. k.'!C71+'po izvorima ,ekon. i prog. k.'!C84+'po izvorima ,ekon. i prog. k.'!C98+'po izvorima ,ekon. i prog. k.'!C111+'po izvorima ,ekon. i prog. k.'!C220</f>
        <v>18642.599999999999</v>
      </c>
      <c r="E24" s="35">
        <v>19896.59</v>
      </c>
      <c r="F24" s="41">
        <f t="shared" si="3"/>
        <v>192.74038554683716</v>
      </c>
      <c r="G24" s="41">
        <f t="shared" si="4"/>
        <v>106.72647592074067</v>
      </c>
    </row>
    <row r="25" spans="1:8" ht="21" customHeight="1" x14ac:dyDescent="0.25">
      <c r="A25" s="13">
        <v>3212</v>
      </c>
      <c r="B25" s="13" t="s">
        <v>37</v>
      </c>
      <c r="C25" s="35">
        <v>345332</v>
      </c>
      <c r="D25" s="35">
        <f>'po izvorima ,ekon. i prog. k.'!C72+'po izvorima ,ekon. i prog. k.'!C85+'po izvorima ,ekon. i prog. k.'!C99+'po izvorima ,ekon. i prog. k.'!C112+'po izvorima ,ekon. i prog. k.'!C185+'po izvorima ,ekon. i prog. k.'!C221</f>
        <v>342899.13</v>
      </c>
      <c r="E25" s="35">
        <v>432084.84</v>
      </c>
      <c r="F25" s="41">
        <f t="shared" si="3"/>
        <v>125.12157575897977</v>
      </c>
      <c r="G25" s="41">
        <f t="shared" si="4"/>
        <v>126.00931358443516</v>
      </c>
    </row>
    <row r="26" spans="1:8" ht="21" customHeight="1" x14ac:dyDescent="0.25">
      <c r="A26" s="13">
        <v>3213</v>
      </c>
      <c r="B26" s="13" t="s">
        <v>38</v>
      </c>
      <c r="C26" s="35">
        <v>9236</v>
      </c>
      <c r="D26" s="35">
        <f>'po izvorima ,ekon. i prog. k.'!C25+'po izvorima ,ekon. i prog. k.'!C140</f>
        <v>9499.4</v>
      </c>
      <c r="E26" s="35">
        <v>8450</v>
      </c>
      <c r="F26" s="41">
        <f t="shared" si="3"/>
        <v>91.489822433954089</v>
      </c>
      <c r="G26" s="41">
        <f t="shared" si="4"/>
        <v>88.952986504410816</v>
      </c>
    </row>
    <row r="27" spans="1:8" ht="21" customHeight="1" x14ac:dyDescent="0.25">
      <c r="A27" s="14">
        <v>322</v>
      </c>
      <c r="B27" s="14" t="s">
        <v>39</v>
      </c>
      <c r="C27" s="36">
        <v>495063</v>
      </c>
      <c r="D27" s="36">
        <v>466113.84</v>
      </c>
      <c r="E27" s="36">
        <v>570620.93000000005</v>
      </c>
      <c r="F27" s="41">
        <f t="shared" si="3"/>
        <v>115.26228581008884</v>
      </c>
      <c r="G27" s="41">
        <f t="shared" si="4"/>
        <v>122.42093691103445</v>
      </c>
    </row>
    <row r="28" spans="1:8" ht="21" customHeight="1" x14ac:dyDescent="0.25">
      <c r="A28" s="13">
        <v>3221</v>
      </c>
      <c r="B28" s="13" t="s">
        <v>40</v>
      </c>
      <c r="C28" s="35">
        <v>39301</v>
      </c>
      <c r="D28" s="35">
        <f>'po izvorima ,ekon. i prog. k.'!C27</f>
        <v>48429.45</v>
      </c>
      <c r="E28" s="35">
        <v>49656.65</v>
      </c>
      <c r="F28" s="41">
        <f t="shared" si="3"/>
        <v>126.34958398005141</v>
      </c>
      <c r="G28" s="41">
        <f t="shared" si="4"/>
        <v>102.53399532722342</v>
      </c>
    </row>
    <row r="29" spans="1:8" ht="21" customHeight="1" x14ac:dyDescent="0.25">
      <c r="A29" s="25">
        <v>3222</v>
      </c>
      <c r="B29" s="13" t="s">
        <v>41</v>
      </c>
      <c r="C29" s="105">
        <v>285673</v>
      </c>
      <c r="D29" s="49">
        <v>214500</v>
      </c>
      <c r="E29" s="49">
        <v>337258.6</v>
      </c>
      <c r="F29" s="41">
        <f t="shared" si="3"/>
        <v>118.05756931876657</v>
      </c>
      <c r="G29" s="41">
        <f t="shared" si="4"/>
        <v>157.23011655011655</v>
      </c>
    </row>
    <row r="30" spans="1:8" ht="21" customHeight="1" x14ac:dyDescent="0.25">
      <c r="A30" s="25">
        <v>3223</v>
      </c>
      <c r="B30" s="26" t="s">
        <v>42</v>
      </c>
      <c r="C30" s="35">
        <v>132280</v>
      </c>
      <c r="D30" s="35">
        <v>160092.54999999999</v>
      </c>
      <c r="E30" s="35">
        <v>160992.34</v>
      </c>
      <c r="F30" s="41">
        <f t="shared" si="3"/>
        <v>121.70573026912609</v>
      </c>
      <c r="G30" s="41">
        <f t="shared" si="4"/>
        <v>100.56204364288033</v>
      </c>
      <c r="H30" s="11"/>
    </row>
    <row r="31" spans="1:8" ht="21" customHeight="1" x14ac:dyDescent="0.25">
      <c r="A31" s="25">
        <v>3224</v>
      </c>
      <c r="B31" s="26" t="s">
        <v>43</v>
      </c>
      <c r="C31" s="35">
        <v>14487</v>
      </c>
      <c r="D31" s="35">
        <f>'po izvorima ,ekon. i prog. k.'!C49</f>
        <v>4746.84</v>
      </c>
      <c r="E31" s="35">
        <v>5309.34</v>
      </c>
      <c r="F31" s="41">
        <f t="shared" si="3"/>
        <v>36.648995651273559</v>
      </c>
      <c r="G31" s="41">
        <f t="shared" si="4"/>
        <v>111.84998862401092</v>
      </c>
      <c r="H31" s="11"/>
    </row>
    <row r="32" spans="1:8" ht="21" customHeight="1" x14ac:dyDescent="0.25">
      <c r="A32" s="25">
        <v>3225</v>
      </c>
      <c r="B32" s="27" t="s">
        <v>44</v>
      </c>
      <c r="C32" s="56">
        <v>20338</v>
      </c>
      <c r="D32" s="56">
        <f>'po izvorima ,ekon. i prog. k.'!C29+'po izvorima ,ekon. i prog. k.'!C126+'po izvorima ,ekon. i prog. k.'!C143+'po izvorima ,ekon. i prog. k.'!C166</f>
        <v>38345</v>
      </c>
      <c r="E32" s="56">
        <v>17404</v>
      </c>
      <c r="F32" s="41">
        <f t="shared" si="3"/>
        <v>85.5738027337988</v>
      </c>
      <c r="G32" s="41">
        <f t="shared" si="4"/>
        <v>45.387925414004435</v>
      </c>
      <c r="H32" s="11"/>
    </row>
    <row r="33" spans="1:9" ht="21" customHeight="1" x14ac:dyDescent="0.25">
      <c r="A33" s="25">
        <v>3227</v>
      </c>
      <c r="B33" s="27" t="s">
        <v>100</v>
      </c>
      <c r="C33" s="56">
        <v>2984</v>
      </c>
      <c r="D33" s="56"/>
      <c r="E33" s="56"/>
      <c r="F33" s="41"/>
      <c r="G33" s="41"/>
      <c r="H33" s="11"/>
    </row>
    <row r="34" spans="1:9" ht="21" customHeight="1" x14ac:dyDescent="0.25">
      <c r="A34" s="172">
        <v>323</v>
      </c>
      <c r="B34" s="173" t="s">
        <v>45</v>
      </c>
      <c r="C34" s="174">
        <v>286288</v>
      </c>
      <c r="D34" s="174">
        <f>'po izvorima ,ekon. i prog. k.'!C31+'po izvorima ,ekon. i prog. k.'!C50+'po izvorima ,ekon. i prog. k.'!C57+'po izvorima ,ekon. i prog. k.'!C156+'po izvorima ,ekon. i prog. k.'!C226</f>
        <v>215897.27</v>
      </c>
      <c r="E34" s="174">
        <v>225785.67</v>
      </c>
      <c r="F34" s="175">
        <f t="shared" si="3"/>
        <v>78.866620326384634</v>
      </c>
      <c r="G34" s="175">
        <f t="shared" si="4"/>
        <v>104.58014128664064</v>
      </c>
    </row>
    <row r="35" spans="1:9" ht="21" customHeight="1" x14ac:dyDescent="0.25">
      <c r="A35" s="25">
        <v>3231</v>
      </c>
      <c r="B35" s="13" t="s">
        <v>46</v>
      </c>
      <c r="C35" s="35">
        <v>43063</v>
      </c>
      <c r="D35" s="35">
        <v>46607.839999999997</v>
      </c>
      <c r="E35" s="35">
        <v>48415.57</v>
      </c>
      <c r="F35" s="41">
        <f t="shared" si="3"/>
        <v>112.42962636137752</v>
      </c>
      <c r="G35" s="41">
        <f t="shared" si="4"/>
        <v>103.87859639065016</v>
      </c>
    </row>
    <row r="36" spans="1:9" ht="21" customHeight="1" x14ac:dyDescent="0.25">
      <c r="A36" s="25">
        <v>3232</v>
      </c>
      <c r="B36" s="13" t="s">
        <v>47</v>
      </c>
      <c r="C36" s="56">
        <v>141594</v>
      </c>
      <c r="D36" s="56">
        <v>71274.240000000005</v>
      </c>
      <c r="E36" s="56">
        <v>69400.820000000007</v>
      </c>
      <c r="F36" s="41">
        <f t="shared" si="3"/>
        <v>49.01395539359013</v>
      </c>
      <c r="G36" s="41">
        <f t="shared" si="4"/>
        <v>97.371532828690988</v>
      </c>
      <c r="H36" s="11"/>
    </row>
    <row r="37" spans="1:9" ht="21" customHeight="1" x14ac:dyDescent="0.25">
      <c r="A37" s="28">
        <v>3233</v>
      </c>
      <c r="B37" s="13" t="s">
        <v>48</v>
      </c>
      <c r="C37" s="55">
        <v>960</v>
      </c>
      <c r="D37" s="55">
        <v>960</v>
      </c>
      <c r="E37" s="55">
        <v>960</v>
      </c>
      <c r="F37" s="41">
        <f t="shared" si="3"/>
        <v>100</v>
      </c>
      <c r="G37" s="41">
        <f t="shared" si="4"/>
        <v>100</v>
      </c>
      <c r="H37" s="11"/>
      <c r="I37" s="11"/>
    </row>
    <row r="38" spans="1:9" ht="21" customHeight="1" x14ac:dyDescent="0.25">
      <c r="A38" s="25">
        <v>3234</v>
      </c>
      <c r="B38" s="13" t="s">
        <v>49</v>
      </c>
      <c r="C38" s="56">
        <v>38305</v>
      </c>
      <c r="D38" s="121">
        <v>43830.400000000001</v>
      </c>
      <c r="E38" s="56">
        <v>43830.400000000001</v>
      </c>
      <c r="F38" s="41">
        <f t="shared" si="3"/>
        <v>114.42474872732021</v>
      </c>
      <c r="G38" s="41">
        <f t="shared" si="4"/>
        <v>100</v>
      </c>
      <c r="H38" s="11"/>
      <c r="I38" s="11"/>
    </row>
    <row r="39" spans="1:9" ht="21" customHeight="1" x14ac:dyDescent="0.25">
      <c r="A39" s="25">
        <v>3235</v>
      </c>
      <c r="B39" s="13" t="s">
        <v>50</v>
      </c>
      <c r="C39" s="35">
        <v>7563</v>
      </c>
      <c r="D39" s="121">
        <v>8510</v>
      </c>
      <c r="E39" s="35">
        <v>8510</v>
      </c>
      <c r="F39" s="41">
        <f t="shared" si="3"/>
        <v>112.52148618273172</v>
      </c>
      <c r="G39" s="41">
        <f t="shared" si="4"/>
        <v>100</v>
      </c>
      <c r="H39" s="11"/>
      <c r="I39" s="11"/>
    </row>
    <row r="40" spans="1:9" ht="21" customHeight="1" x14ac:dyDescent="0.25">
      <c r="A40" s="25">
        <v>3236</v>
      </c>
      <c r="B40" s="13" t="s">
        <v>51</v>
      </c>
      <c r="C40" s="56">
        <v>16801</v>
      </c>
      <c r="D40" s="56">
        <f>'po izvorima ,ekon. i prog. k.'!C36</f>
        <v>15612.66</v>
      </c>
      <c r="E40" s="56">
        <v>22072.66</v>
      </c>
      <c r="F40" s="41">
        <f t="shared" si="3"/>
        <v>131.37706088923278</v>
      </c>
      <c r="G40" s="41">
        <f t="shared" si="4"/>
        <v>141.37667764493688</v>
      </c>
      <c r="H40" s="11"/>
      <c r="I40" s="11"/>
    </row>
    <row r="41" spans="1:9" ht="21" customHeight="1" x14ac:dyDescent="0.25">
      <c r="A41" s="25">
        <v>3237</v>
      </c>
      <c r="B41" s="13" t="s">
        <v>52</v>
      </c>
      <c r="C41" s="106">
        <v>14463</v>
      </c>
      <c r="D41" s="56">
        <v>8367.5</v>
      </c>
      <c r="E41" s="35">
        <v>7399.09</v>
      </c>
      <c r="F41" s="41">
        <f t="shared" si="3"/>
        <v>51.158749913572564</v>
      </c>
      <c r="G41" s="41">
        <f t="shared" si="4"/>
        <v>88.426531221989848</v>
      </c>
      <c r="H41" s="11"/>
      <c r="I41" s="11"/>
    </row>
    <row r="42" spans="1:9" ht="21" customHeight="1" x14ac:dyDescent="0.25">
      <c r="A42" s="25">
        <v>3238</v>
      </c>
      <c r="B42" s="13" t="s">
        <v>53</v>
      </c>
      <c r="C42" s="107">
        <v>23539</v>
      </c>
      <c r="D42" s="35">
        <v>20734.63</v>
      </c>
      <c r="E42" s="35">
        <v>24734.63</v>
      </c>
      <c r="F42" s="41">
        <f t="shared" si="3"/>
        <v>105.07935766175285</v>
      </c>
      <c r="G42" s="41">
        <f t="shared" si="4"/>
        <v>119.29139801385411</v>
      </c>
      <c r="H42" s="11"/>
      <c r="I42" s="11"/>
    </row>
    <row r="43" spans="1:9" ht="21" customHeight="1" x14ac:dyDescent="0.25">
      <c r="A43" s="25">
        <v>3239</v>
      </c>
      <c r="B43" s="27" t="s">
        <v>54</v>
      </c>
      <c r="C43" s="42"/>
      <c r="D43" s="3"/>
      <c r="E43" s="3">
        <v>462.5</v>
      </c>
      <c r="F43" s="47"/>
      <c r="G43" s="2"/>
      <c r="H43" s="11"/>
      <c r="I43" s="11"/>
    </row>
    <row r="44" spans="1:9" ht="21" customHeight="1" x14ac:dyDescent="0.25">
      <c r="A44" s="14">
        <v>329</v>
      </c>
      <c r="B44" s="29" t="s">
        <v>55</v>
      </c>
      <c r="C44" s="36">
        <v>113049</v>
      </c>
      <c r="D44" s="57">
        <v>189775</v>
      </c>
      <c r="E44" s="36">
        <v>109112.7</v>
      </c>
      <c r="F44" s="41">
        <f t="shared" ref="F44:F56" si="5">E44/C44*100</f>
        <v>96.518058540986658</v>
      </c>
      <c r="G44" s="41">
        <f>E44/D44*100</f>
        <v>57.495824002107753</v>
      </c>
      <c r="H44" s="11"/>
      <c r="I44" s="11"/>
    </row>
    <row r="45" spans="1:9" ht="21" customHeight="1" x14ac:dyDescent="0.25">
      <c r="A45" s="30">
        <v>3292</v>
      </c>
      <c r="B45" s="108" t="s">
        <v>146</v>
      </c>
      <c r="C45" s="56">
        <v>11016</v>
      </c>
      <c r="D45" s="57"/>
      <c r="E45" s="35">
        <v>10773</v>
      </c>
      <c r="F45" s="41">
        <f t="shared" si="5"/>
        <v>97.794117647058826</v>
      </c>
      <c r="G45" s="41"/>
      <c r="H45" s="11"/>
      <c r="I45" s="11"/>
    </row>
    <row r="46" spans="1:9" ht="21" customHeight="1" x14ac:dyDescent="0.25">
      <c r="A46" s="30">
        <v>3293</v>
      </c>
      <c r="B46" s="13" t="s">
        <v>56</v>
      </c>
      <c r="C46" s="56">
        <v>3702</v>
      </c>
      <c r="D46" s="35">
        <v>3575</v>
      </c>
      <c r="E46" s="35">
        <v>3575</v>
      </c>
      <c r="F46" s="41">
        <f t="shared" si="5"/>
        <v>96.569421934089689</v>
      </c>
      <c r="G46" s="2">
        <f>E46/D46*100</f>
        <v>100</v>
      </c>
      <c r="H46" s="11"/>
      <c r="I46" s="11"/>
    </row>
    <row r="47" spans="1:9" ht="21" customHeight="1" x14ac:dyDescent="0.25">
      <c r="A47" s="13">
        <v>3294</v>
      </c>
      <c r="B47" s="13" t="s">
        <v>57</v>
      </c>
      <c r="C47" s="35">
        <v>1100</v>
      </c>
      <c r="D47" s="35">
        <v>1200</v>
      </c>
      <c r="E47" s="35">
        <v>1200</v>
      </c>
      <c r="F47" s="41">
        <f t="shared" si="5"/>
        <v>109.09090909090908</v>
      </c>
      <c r="G47" s="41">
        <f t="shared" ref="G47:G58" si="6">E47/D47*100</f>
        <v>100</v>
      </c>
      <c r="H47" s="11"/>
      <c r="I47" s="11"/>
    </row>
    <row r="48" spans="1:9" ht="21" customHeight="1" x14ac:dyDescent="0.25">
      <c r="A48" s="31">
        <v>3295</v>
      </c>
      <c r="B48" s="13" t="s">
        <v>58</v>
      </c>
      <c r="C48" s="35">
        <v>15300</v>
      </c>
      <c r="D48" s="3"/>
      <c r="E48" s="35">
        <v>22467.5</v>
      </c>
      <c r="F48" s="41">
        <f t="shared" si="5"/>
        <v>146.84640522875816</v>
      </c>
      <c r="G48" s="41"/>
      <c r="H48" s="11"/>
      <c r="I48" s="11"/>
    </row>
    <row r="49" spans="1:12" ht="21" customHeight="1" x14ac:dyDescent="0.25">
      <c r="A49" s="32">
        <v>3296</v>
      </c>
      <c r="B49" s="23" t="s">
        <v>59</v>
      </c>
      <c r="C49" s="49">
        <v>52344</v>
      </c>
      <c r="D49" s="49"/>
      <c r="E49" s="49">
        <v>26515.62</v>
      </c>
      <c r="F49" s="48">
        <f t="shared" si="5"/>
        <v>50.656464924346622</v>
      </c>
      <c r="G49" s="2"/>
      <c r="H49" s="11"/>
      <c r="I49" s="11"/>
    </row>
    <row r="50" spans="1:12" ht="21" customHeight="1" x14ac:dyDescent="0.25">
      <c r="A50" s="13">
        <v>3299</v>
      </c>
      <c r="B50" s="13" t="s">
        <v>55</v>
      </c>
      <c r="C50" s="35">
        <v>29587</v>
      </c>
      <c r="D50" s="49">
        <v>185000</v>
      </c>
      <c r="E50" s="35">
        <v>44581.58</v>
      </c>
      <c r="F50" s="41">
        <f t="shared" si="5"/>
        <v>150.67962280731405</v>
      </c>
      <c r="G50" s="41"/>
      <c r="H50" s="11"/>
      <c r="I50" s="11"/>
    </row>
    <row r="51" spans="1:12" ht="21" customHeight="1" x14ac:dyDescent="0.25">
      <c r="A51" s="87">
        <v>34</v>
      </c>
      <c r="B51" s="87" t="s">
        <v>61</v>
      </c>
      <c r="C51" s="109">
        <v>33860</v>
      </c>
      <c r="D51" s="77">
        <v>6596.1</v>
      </c>
      <c r="E51" s="109">
        <v>26374.37</v>
      </c>
      <c r="F51" s="83">
        <f t="shared" si="5"/>
        <v>77.892409923213222</v>
      </c>
      <c r="G51" s="83">
        <f t="shared" si="6"/>
        <v>399.84794044965957</v>
      </c>
      <c r="H51" s="11"/>
      <c r="I51" s="11"/>
    </row>
    <row r="52" spans="1:12" ht="21" customHeight="1" x14ac:dyDescent="0.25">
      <c r="A52" s="33">
        <v>343</v>
      </c>
      <c r="B52" s="33" t="s">
        <v>60</v>
      </c>
      <c r="C52" s="110">
        <v>33860</v>
      </c>
      <c r="D52" s="36"/>
      <c r="E52" s="110">
        <v>26374.37</v>
      </c>
      <c r="F52" s="41">
        <f t="shared" si="5"/>
        <v>77.892409923213222</v>
      </c>
      <c r="G52" s="41"/>
      <c r="J52" s="190"/>
      <c r="K52" s="11"/>
    </row>
    <row r="53" spans="1:12" ht="21" customHeight="1" x14ac:dyDescent="0.25">
      <c r="A53" s="31">
        <v>3431</v>
      </c>
      <c r="B53" s="34" t="s">
        <v>62</v>
      </c>
      <c r="C53" s="8">
        <v>6288</v>
      </c>
      <c r="D53" s="35">
        <v>6596.1</v>
      </c>
      <c r="E53" s="8">
        <v>6596.1</v>
      </c>
      <c r="F53" s="41">
        <f t="shared" si="5"/>
        <v>104.89980916030535</v>
      </c>
      <c r="G53" s="41">
        <f t="shared" si="6"/>
        <v>100</v>
      </c>
      <c r="J53" s="24"/>
      <c r="K53" s="11"/>
    </row>
    <row r="54" spans="1:12" ht="21" customHeight="1" x14ac:dyDescent="0.25">
      <c r="A54" s="31">
        <v>3433</v>
      </c>
      <c r="B54" s="34" t="s">
        <v>70</v>
      </c>
      <c r="C54" s="35">
        <v>27572</v>
      </c>
      <c r="D54" s="3"/>
      <c r="E54" s="35">
        <v>19778.27</v>
      </c>
      <c r="F54" s="41"/>
      <c r="G54" s="2"/>
    </row>
    <row r="55" spans="1:12" ht="21" customHeight="1" x14ac:dyDescent="0.25">
      <c r="A55" s="76">
        <v>37</v>
      </c>
      <c r="B55" s="88" t="s">
        <v>63</v>
      </c>
      <c r="C55" s="77">
        <v>183878</v>
      </c>
      <c r="D55" s="77">
        <v>9512</v>
      </c>
      <c r="E55" s="77">
        <v>21106.71</v>
      </c>
      <c r="F55" s="83">
        <f t="shared" si="5"/>
        <v>11.478648886761874</v>
      </c>
      <c r="G55" s="83">
        <f t="shared" si="6"/>
        <v>221.89560555088309</v>
      </c>
      <c r="L55" s="11"/>
    </row>
    <row r="56" spans="1:12" ht="21" customHeight="1" x14ac:dyDescent="0.25">
      <c r="A56" s="14">
        <v>372</v>
      </c>
      <c r="B56" s="14" t="s">
        <v>64</v>
      </c>
      <c r="C56" s="35">
        <v>183878</v>
      </c>
      <c r="D56" s="35">
        <v>9512</v>
      </c>
      <c r="E56" s="35">
        <v>21106.71</v>
      </c>
      <c r="F56" s="175">
        <f t="shared" si="5"/>
        <v>11.478648886761874</v>
      </c>
      <c r="G56" s="41">
        <f t="shared" si="6"/>
        <v>221.89560555088309</v>
      </c>
    </row>
    <row r="57" spans="1:12" ht="21" customHeight="1" x14ac:dyDescent="0.25">
      <c r="A57" s="13">
        <v>3721</v>
      </c>
      <c r="B57" s="13" t="s">
        <v>65</v>
      </c>
      <c r="C57" s="2"/>
      <c r="D57" s="35"/>
      <c r="E57" s="8"/>
      <c r="F57" s="41"/>
      <c r="G57" s="41"/>
      <c r="K57" s="171"/>
    </row>
    <row r="58" spans="1:12" ht="21" customHeight="1" x14ac:dyDescent="0.25">
      <c r="A58" s="13">
        <v>3722</v>
      </c>
      <c r="B58" s="13" t="s">
        <v>66</v>
      </c>
      <c r="C58" s="35">
        <v>183878</v>
      </c>
      <c r="D58" s="35">
        <v>9512</v>
      </c>
      <c r="E58" s="35">
        <v>21106.71</v>
      </c>
      <c r="F58" s="41"/>
      <c r="G58" s="41">
        <f t="shared" si="6"/>
        <v>221.89560555088309</v>
      </c>
      <c r="K58" s="11"/>
    </row>
    <row r="59" spans="1:12" ht="21" customHeight="1" x14ac:dyDescent="0.25">
      <c r="A59" s="114">
        <v>4</v>
      </c>
      <c r="B59" s="114" t="s">
        <v>126</v>
      </c>
      <c r="C59" s="96">
        <v>184073</v>
      </c>
      <c r="D59" s="116">
        <v>321472.48</v>
      </c>
      <c r="E59" s="96">
        <v>301730.28000000003</v>
      </c>
      <c r="F59" s="83">
        <f>E59/C59*100</f>
        <v>163.91881481803415</v>
      </c>
      <c r="G59" s="83">
        <f t="shared" ref="G59:G65" si="7">E59/D59*100</f>
        <v>93.858821134549387</v>
      </c>
      <c r="J59" s="1"/>
      <c r="K59" s="11"/>
    </row>
    <row r="60" spans="1:12" x14ac:dyDescent="0.25">
      <c r="A60" s="76">
        <v>42</v>
      </c>
      <c r="B60" s="90" t="s">
        <v>75</v>
      </c>
      <c r="C60" s="96">
        <v>184073</v>
      </c>
      <c r="D60" s="116">
        <v>321472.48</v>
      </c>
      <c r="E60" s="96">
        <v>301730.28000000003</v>
      </c>
      <c r="F60" s="83">
        <f>E60/C60*100</f>
        <v>163.91881481803415</v>
      </c>
      <c r="G60" s="179">
        <f t="shared" si="7"/>
        <v>93.858821134549387</v>
      </c>
      <c r="I60" s="11"/>
      <c r="J60" s="11"/>
    </row>
    <row r="61" spans="1:12" x14ac:dyDescent="0.25">
      <c r="A61" s="181">
        <v>422</v>
      </c>
      <c r="B61" s="112" t="s">
        <v>148</v>
      </c>
      <c r="C61" s="113">
        <v>0</v>
      </c>
      <c r="D61" s="130">
        <v>134472.48000000001</v>
      </c>
      <c r="E61" s="130">
        <v>134565.73000000001</v>
      </c>
      <c r="F61" s="175"/>
      <c r="G61" s="180">
        <f t="shared" si="7"/>
        <v>100.06934504368476</v>
      </c>
      <c r="I61" s="11"/>
      <c r="J61" s="11"/>
    </row>
    <row r="62" spans="1:12" x14ac:dyDescent="0.25">
      <c r="A62" s="176">
        <v>4221</v>
      </c>
      <c r="B62" s="112" t="s">
        <v>147</v>
      </c>
      <c r="C62" s="113"/>
      <c r="D62" s="191">
        <v>67134.600000000006</v>
      </c>
      <c r="E62" s="133">
        <v>67227.850000000006</v>
      </c>
      <c r="F62" s="175"/>
      <c r="G62" s="180">
        <f t="shared" si="7"/>
        <v>100.13890006047552</v>
      </c>
      <c r="I62" s="11"/>
      <c r="J62" s="11"/>
    </row>
    <row r="63" spans="1:12" x14ac:dyDescent="0.25">
      <c r="A63" s="176">
        <v>4227</v>
      </c>
      <c r="B63" s="112" t="s">
        <v>149</v>
      </c>
      <c r="C63" s="113"/>
      <c r="D63" s="192">
        <v>67337.88</v>
      </c>
      <c r="E63" s="133">
        <v>67337.88</v>
      </c>
      <c r="F63" s="175"/>
      <c r="G63" s="180">
        <f t="shared" si="7"/>
        <v>100</v>
      </c>
      <c r="I63" s="11"/>
      <c r="J63" s="11"/>
    </row>
    <row r="64" spans="1:12" x14ac:dyDescent="0.25">
      <c r="A64" s="173">
        <v>424</v>
      </c>
      <c r="B64" s="182" t="s">
        <v>74</v>
      </c>
      <c r="C64" s="183">
        <v>184073</v>
      </c>
      <c r="D64" s="184">
        <v>187000</v>
      </c>
      <c r="E64" s="183">
        <v>167164.54999999999</v>
      </c>
      <c r="F64" s="175">
        <f t="shared" ref="F64:F65" si="8">E64/C64*100</f>
        <v>90.814269338794929</v>
      </c>
      <c r="G64" s="180">
        <f t="shared" si="7"/>
        <v>89.392807486631014</v>
      </c>
      <c r="H64" s="11"/>
      <c r="K64" s="171"/>
    </row>
    <row r="65" spans="1:8" x14ac:dyDescent="0.25">
      <c r="A65" s="13">
        <v>4241</v>
      </c>
      <c r="B65" s="12" t="s">
        <v>150</v>
      </c>
      <c r="C65" s="35">
        <v>184073</v>
      </c>
      <c r="D65" s="40">
        <v>187000</v>
      </c>
      <c r="E65" s="35">
        <v>167164.54999999999</v>
      </c>
      <c r="F65" s="175">
        <f t="shared" si="8"/>
        <v>90.814269338794929</v>
      </c>
      <c r="G65" s="180">
        <f t="shared" si="7"/>
        <v>89.392807486631014</v>
      </c>
    </row>
    <row r="66" spans="1:8" x14ac:dyDescent="0.25">
      <c r="A66" s="2"/>
      <c r="B66" s="2"/>
      <c r="C66" s="2"/>
      <c r="D66" s="3"/>
      <c r="E66" s="2"/>
      <c r="F66" s="2"/>
      <c r="G66" s="2"/>
    </row>
    <row r="67" spans="1:8" x14ac:dyDescent="0.25">
      <c r="A67" s="2"/>
      <c r="B67" s="2"/>
      <c r="C67" s="2"/>
      <c r="D67" s="3"/>
      <c r="E67" s="2"/>
      <c r="F67" s="2"/>
      <c r="G67" s="2"/>
    </row>
    <row r="68" spans="1:8" x14ac:dyDescent="0.25">
      <c r="A68" s="2"/>
      <c r="B68" s="2"/>
      <c r="C68" s="2"/>
      <c r="D68" s="3"/>
      <c r="E68" s="2"/>
      <c r="F68" s="2"/>
      <c r="G68" s="2"/>
      <c r="H68" s="11"/>
    </row>
    <row r="69" spans="1:8" x14ac:dyDescent="0.25">
      <c r="A69" s="178"/>
      <c r="B69" s="75" t="s">
        <v>67</v>
      </c>
      <c r="C69" s="77">
        <v>9445784</v>
      </c>
      <c r="D69" s="77">
        <v>9353331.4700000007</v>
      </c>
      <c r="E69" s="77">
        <v>9995893.1099999994</v>
      </c>
      <c r="F69" s="177"/>
      <c r="G69" s="83"/>
    </row>
    <row r="70" spans="1:8" x14ac:dyDescent="0.25">
      <c r="B70" s="1"/>
    </row>
  </sheetData>
  <sheetProtection algorithmName="SHA-512" hashValue="MadX3xtre4kpPSUPvyLgmbMmUJR04cSmEJpleUO5fM7ZaXpqaMlsc6+kvqZzJsLllzpITjV+z+slKK9JwwynCg==" saltValue="tL7k4DwNMw8q8GIwwRpLqg==" spinCount="100000" sheet="1" objects="1" scenarios="1"/>
  <protectedRanges>
    <protectedRange algorithmName="SHA-512" hashValue="R8frfBQ/MhInQYm+jLEgMwgPwCkrGPIUaxyIFLRSCn/+fIsUU6bmJDax/r7gTh2PEAEvgODYwg0rRRjqSM/oww==" saltValue="tbZzHO5lCNHCDH5y3XGZag==" spinCount="100000" sqref="E14 C13:C14" name="Range1_1"/>
    <protectedRange algorithmName="SHA-512" hashValue="R8frfBQ/MhInQYm+jLEgMwgPwCkrGPIUaxyIFLRSCn/+fIsUU6bmJDax/r7gTh2PEAEvgODYwg0rRRjqSM/oww==" saltValue="tbZzHO5lCNHCDH5y3XGZag==" spinCount="100000" sqref="E13 C12" name="Range1_2"/>
    <protectedRange algorithmName="SHA-512" hashValue="R8frfBQ/MhInQYm+jLEgMwgPwCkrGPIUaxyIFLRSCn/+fIsUU6bmJDax/r7gTh2PEAEvgODYwg0rRRjqSM/oww==" saltValue="tbZzHO5lCNHCDH5y3XGZag==" spinCount="100000" sqref="C15:C16 E15:E16" name="Range1_3"/>
    <protectedRange algorithmName="SHA-512" hashValue="R8frfBQ/MhInQYm+jLEgMwgPwCkrGPIUaxyIFLRSCn/+fIsUU6bmJDax/r7gTh2PEAEvgODYwg0rRRjqSM/oww==" saltValue="tbZzHO5lCNHCDH5y3XGZag==" spinCount="100000" sqref="C18 E18" name="Range1_4"/>
    <protectedRange algorithmName="SHA-512" hashValue="R8frfBQ/MhInQYm+jLEgMwgPwCkrGPIUaxyIFLRSCn/+fIsUU6bmJDax/r7gTh2PEAEvgODYwg0rRRjqSM/oww==" saltValue="tbZzHO5lCNHCDH5y3XGZag==" spinCount="100000" sqref="C17 E17" name="Range1_5"/>
  </protectedRanges>
  <conditionalFormatting sqref="C13">
    <cfRule type="cellIs" dxfId="10" priority="1" operator="lessThan">
      <formula>0</formula>
    </cfRule>
  </conditionalFormatting>
  <conditionalFormatting sqref="C14">
    <cfRule type="cellIs" dxfId="9" priority="12" operator="lessThan">
      <formula>0</formula>
    </cfRule>
  </conditionalFormatting>
  <conditionalFormatting sqref="C15:C16">
    <cfRule type="cellIs" dxfId="8" priority="10" operator="lessThan">
      <formula>0</formula>
    </cfRule>
  </conditionalFormatting>
  <conditionalFormatting sqref="C18">
    <cfRule type="cellIs" dxfId="7" priority="9" operator="lessThan">
      <formula>0</formula>
    </cfRule>
  </conditionalFormatting>
  <conditionalFormatting sqref="C17">
    <cfRule type="cellIs" dxfId="6" priority="8" operator="lessThan">
      <formula>0</formula>
    </cfRule>
  </conditionalFormatting>
  <conditionalFormatting sqref="E14">
    <cfRule type="cellIs" dxfId="5" priority="7" operator="lessThan">
      <formula>0</formula>
    </cfRule>
  </conditionalFormatting>
  <conditionalFormatting sqref="E13">
    <cfRule type="cellIs" dxfId="4" priority="6" operator="lessThan">
      <formula>0</formula>
    </cfRule>
  </conditionalFormatting>
  <conditionalFormatting sqref="E15:E16">
    <cfRule type="cellIs" dxfId="3" priority="5" operator="lessThan">
      <formula>0</formula>
    </cfRule>
  </conditionalFormatting>
  <conditionalFormatting sqref="E18">
    <cfRule type="cellIs" dxfId="2" priority="4" operator="lessThan">
      <formula>0</formula>
    </cfRule>
  </conditionalFormatting>
  <conditionalFormatting sqref="E17">
    <cfRule type="cellIs" dxfId="1" priority="3" operator="lessThan">
      <formula>0</formula>
    </cfRule>
  </conditionalFormatting>
  <conditionalFormatting sqref="C12">
    <cfRule type="cellIs" dxfId="0" priority="2" operator="lessThan">
      <formula>0</formula>
    </cfRule>
  </conditionalFormatting>
  <pageMargins left="0.7" right="0.7" top="0.75" bottom="0.75" header="0.3" footer="0.3"/>
  <pageSetup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6"/>
  <sheetViews>
    <sheetView topLeftCell="A7" zoomScale="200" zoomScaleNormal="200" workbookViewId="0">
      <selection activeCell="E33" sqref="E33"/>
    </sheetView>
  </sheetViews>
  <sheetFormatPr defaultRowHeight="15" x14ac:dyDescent="0.25"/>
  <cols>
    <col min="1" max="1" width="8.42578125" customWidth="1"/>
    <col min="2" max="3" width="29.5703125" customWidth="1"/>
    <col min="4" max="4" width="13.7109375" customWidth="1"/>
    <col min="5" max="5" width="18.140625" customWidth="1"/>
  </cols>
  <sheetData>
    <row r="3" spans="1:10" x14ac:dyDescent="0.25">
      <c r="B3" t="s">
        <v>0</v>
      </c>
    </row>
    <row r="4" spans="1:10" x14ac:dyDescent="0.25">
      <c r="B4" t="s">
        <v>1</v>
      </c>
    </row>
    <row r="5" spans="1:10" x14ac:dyDescent="0.25">
      <c r="B5" t="s">
        <v>77</v>
      </c>
    </row>
    <row r="6" spans="1:10" x14ac:dyDescent="0.25">
      <c r="E6" s="39"/>
      <c r="F6" s="39"/>
      <c r="G6" s="39"/>
      <c r="H6" s="39"/>
      <c r="I6" s="39"/>
      <c r="J6" s="39"/>
    </row>
    <row r="7" spans="1:10" x14ac:dyDescent="0.25">
      <c r="B7" s="39"/>
      <c r="C7" s="61" t="s">
        <v>143</v>
      </c>
      <c r="D7" s="61"/>
      <c r="E7" s="39"/>
      <c r="F7" s="39"/>
      <c r="G7" s="39"/>
      <c r="H7" s="39"/>
      <c r="I7" s="39"/>
      <c r="J7" s="39"/>
    </row>
    <row r="8" spans="1:10" x14ac:dyDescent="0.25">
      <c r="B8" s="39"/>
      <c r="C8" s="39"/>
      <c r="D8" s="39"/>
      <c r="E8" s="39"/>
      <c r="F8" s="39"/>
      <c r="G8" s="39"/>
      <c r="H8" s="39"/>
      <c r="I8" s="39"/>
      <c r="J8" s="39"/>
    </row>
    <row r="9" spans="1:10" x14ac:dyDescent="0.25">
      <c r="B9" s="61" t="s">
        <v>142</v>
      </c>
      <c r="C9" s="61"/>
      <c r="D9" s="39"/>
      <c r="E9" s="39"/>
      <c r="F9" s="39"/>
      <c r="G9" s="39"/>
      <c r="H9" s="39"/>
      <c r="I9" s="39"/>
      <c r="J9" s="39"/>
    </row>
    <row r="10" spans="1:10" x14ac:dyDescent="0.25">
      <c r="B10" s="22"/>
      <c r="C10" s="22"/>
    </row>
    <row r="11" spans="1:10" ht="25.5" x14ac:dyDescent="0.25">
      <c r="A11" s="14" t="s">
        <v>78</v>
      </c>
      <c r="B11" s="14" t="s">
        <v>79</v>
      </c>
      <c r="C11" s="15" t="s">
        <v>140</v>
      </c>
      <c r="D11" s="14" t="s">
        <v>138</v>
      </c>
      <c r="E11" s="15" t="s">
        <v>141</v>
      </c>
      <c r="F11" s="14" t="s">
        <v>80</v>
      </c>
    </row>
    <row r="12" spans="1:10" ht="11.25" customHeight="1" x14ac:dyDescent="0.25">
      <c r="A12" s="13"/>
      <c r="B12" s="62">
        <v>1</v>
      </c>
      <c r="C12" s="62"/>
      <c r="D12" s="62">
        <v>2</v>
      </c>
      <c r="E12" s="62">
        <v>3</v>
      </c>
      <c r="F12" s="62" t="s">
        <v>88</v>
      </c>
    </row>
    <row r="13" spans="1:10" x14ac:dyDescent="0.25">
      <c r="A13" s="76">
        <v>1</v>
      </c>
      <c r="B13" s="76" t="s">
        <v>81</v>
      </c>
      <c r="C13" s="76"/>
      <c r="D13" s="80"/>
      <c r="E13" s="80"/>
      <c r="F13" s="80"/>
    </row>
    <row r="14" spans="1:10" x14ac:dyDescent="0.25">
      <c r="A14" s="13"/>
      <c r="B14" s="13" t="s">
        <v>82</v>
      </c>
      <c r="C14" s="185">
        <v>722069</v>
      </c>
      <c r="D14" s="35">
        <v>803600.47</v>
      </c>
      <c r="E14" s="49">
        <v>803600.47</v>
      </c>
      <c r="F14" s="41">
        <f>E14/D14*100</f>
        <v>100</v>
      </c>
    </row>
    <row r="15" spans="1:10" x14ac:dyDescent="0.25">
      <c r="A15" s="13"/>
      <c r="B15" s="13" t="s">
        <v>83</v>
      </c>
      <c r="C15" s="185">
        <v>722069</v>
      </c>
      <c r="D15" s="35">
        <v>803600.47</v>
      </c>
      <c r="E15" s="49">
        <v>803600.47</v>
      </c>
      <c r="F15" s="41">
        <f>E15/D15*100</f>
        <v>100</v>
      </c>
    </row>
    <row r="16" spans="1:10" x14ac:dyDescent="0.25">
      <c r="A16" s="166"/>
      <c r="B16" s="76" t="s">
        <v>25</v>
      </c>
      <c r="C16" s="186">
        <f>C14-C15</f>
        <v>0</v>
      </c>
      <c r="D16" s="86">
        <f>D14-D15</f>
        <v>0</v>
      </c>
      <c r="E16" s="86">
        <f>E14-E15</f>
        <v>0</v>
      </c>
      <c r="F16" s="83"/>
      <c r="J16" s="20"/>
    </row>
    <row r="17" spans="1:13" x14ac:dyDescent="0.25">
      <c r="A17" s="14">
        <v>3</v>
      </c>
      <c r="B17" s="14" t="s">
        <v>84</v>
      </c>
      <c r="C17" s="64"/>
      <c r="D17" s="2"/>
      <c r="E17" s="2"/>
      <c r="F17" s="2"/>
    </row>
    <row r="18" spans="1:13" x14ac:dyDescent="0.25">
      <c r="A18" s="12"/>
      <c r="B18" s="63" t="s">
        <v>85</v>
      </c>
      <c r="C18" s="187">
        <v>0</v>
      </c>
      <c r="D18" s="8">
        <v>4000</v>
      </c>
      <c r="E18" s="8">
        <v>8750</v>
      </c>
      <c r="F18" s="41">
        <f>E18/D18*100</f>
        <v>218.75</v>
      </c>
    </row>
    <row r="19" spans="1:13" x14ac:dyDescent="0.25">
      <c r="A19" s="12"/>
      <c r="B19" s="62" t="s">
        <v>83</v>
      </c>
      <c r="C19" s="187">
        <v>0</v>
      </c>
      <c r="D19" s="8">
        <v>4000</v>
      </c>
      <c r="E19" s="8">
        <v>7664.01</v>
      </c>
      <c r="F19" s="41">
        <f>E19/D19*100</f>
        <v>191.60025000000002</v>
      </c>
    </row>
    <row r="20" spans="1:13" x14ac:dyDescent="0.25">
      <c r="A20" s="84"/>
      <c r="B20" s="85" t="s">
        <v>25</v>
      </c>
      <c r="C20" s="115">
        <f>C18-C19</f>
        <v>0</v>
      </c>
      <c r="D20" s="82">
        <v>0</v>
      </c>
      <c r="E20" s="77">
        <f>E18-E19</f>
        <v>1085.9899999999998</v>
      </c>
      <c r="F20" s="80"/>
    </row>
    <row r="21" spans="1:13" x14ac:dyDescent="0.25">
      <c r="A21" s="75">
        <v>4</v>
      </c>
      <c r="B21" s="75" t="s">
        <v>18</v>
      </c>
      <c r="C21" s="188"/>
      <c r="D21" s="80"/>
      <c r="E21" s="80"/>
      <c r="F21" s="80"/>
    </row>
    <row r="22" spans="1:13" x14ac:dyDescent="0.25">
      <c r="A22" s="2"/>
      <c r="B22" s="13" t="s">
        <v>82</v>
      </c>
      <c r="C22" s="40">
        <v>273525</v>
      </c>
      <c r="D22" s="35">
        <v>204000</v>
      </c>
      <c r="E22" s="8">
        <v>366269.92</v>
      </c>
      <c r="F22" s="41">
        <f>E22/D22*100</f>
        <v>179.54407843137255</v>
      </c>
    </row>
    <row r="23" spans="1:13" x14ac:dyDescent="0.25">
      <c r="A23" s="2"/>
      <c r="B23" s="13" t="s">
        <v>83</v>
      </c>
      <c r="C23" s="40">
        <v>271911</v>
      </c>
      <c r="D23" s="35">
        <v>194000</v>
      </c>
      <c r="E23" s="8">
        <v>349645.73</v>
      </c>
      <c r="F23" s="41">
        <f>E23/D23*100</f>
        <v>180.22975773195876</v>
      </c>
    </row>
    <row r="24" spans="1:13" x14ac:dyDescent="0.25">
      <c r="A24" s="81"/>
      <c r="B24" s="76" t="s">
        <v>25</v>
      </c>
      <c r="C24" s="115">
        <f>C22-C23</f>
        <v>1614</v>
      </c>
      <c r="D24" s="82">
        <v>10000</v>
      </c>
      <c r="E24" s="77">
        <f>E22-E23</f>
        <v>16624.190000000002</v>
      </c>
      <c r="F24" s="83">
        <f>E24/D24*100</f>
        <v>166.24190000000004</v>
      </c>
    </row>
    <row r="25" spans="1:13" x14ac:dyDescent="0.25">
      <c r="A25" s="75">
        <v>5</v>
      </c>
      <c r="B25" s="76" t="s">
        <v>86</v>
      </c>
      <c r="C25" s="189"/>
      <c r="D25" s="80"/>
      <c r="E25" s="80"/>
      <c r="F25" s="80"/>
    </row>
    <row r="26" spans="1:13" x14ac:dyDescent="0.25">
      <c r="A26" s="2"/>
      <c r="B26" s="13" t="s">
        <v>87</v>
      </c>
      <c r="C26" s="40">
        <v>8448818</v>
      </c>
      <c r="D26" s="35">
        <v>8351731</v>
      </c>
      <c r="E26" s="35">
        <v>8839605.7100000009</v>
      </c>
      <c r="F26" s="41">
        <f>E26/D26*100</f>
        <v>105.84159990306203</v>
      </c>
      <c r="M26" s="7"/>
    </row>
    <row r="27" spans="1:13" x14ac:dyDescent="0.25">
      <c r="A27" s="2"/>
      <c r="B27" s="13" t="s">
        <v>83</v>
      </c>
      <c r="C27" s="40">
        <v>8448819</v>
      </c>
      <c r="D27" s="35">
        <v>8351731</v>
      </c>
      <c r="E27" s="35">
        <v>8834981.9000000004</v>
      </c>
      <c r="F27" s="41">
        <f>E27/D27*100</f>
        <v>105.78623641015258</v>
      </c>
    </row>
    <row r="28" spans="1:13" x14ac:dyDescent="0.25">
      <c r="A28" s="80"/>
      <c r="B28" s="76" t="s">
        <v>25</v>
      </c>
      <c r="C28" s="115"/>
      <c r="D28" s="77">
        <v>0</v>
      </c>
      <c r="E28" s="77">
        <f>E26-E27</f>
        <v>4623.8100000005215</v>
      </c>
      <c r="F28" s="80"/>
    </row>
    <row r="29" spans="1:13" x14ac:dyDescent="0.25">
      <c r="A29" s="80"/>
      <c r="B29" s="76" t="s">
        <v>187</v>
      </c>
      <c r="C29" s="115">
        <v>1</v>
      </c>
      <c r="D29" s="77"/>
      <c r="E29" s="77"/>
      <c r="F29" s="80"/>
    </row>
    <row r="30" spans="1:13" x14ac:dyDescent="0.25">
      <c r="A30" s="75">
        <v>6</v>
      </c>
      <c r="B30" s="76" t="s">
        <v>188</v>
      </c>
      <c r="C30" s="189"/>
      <c r="D30" s="80"/>
      <c r="E30" s="80"/>
      <c r="F30" s="80"/>
    </row>
    <row r="31" spans="1:13" x14ac:dyDescent="0.25">
      <c r="A31" s="2"/>
      <c r="B31" s="13" t="s">
        <v>87</v>
      </c>
      <c r="C31" s="40">
        <v>3060</v>
      </c>
      <c r="D31" s="40">
        <v>0</v>
      </c>
      <c r="E31" s="40">
        <v>1000</v>
      </c>
      <c r="F31" s="41"/>
    </row>
    <row r="32" spans="1:13" x14ac:dyDescent="0.25">
      <c r="A32" s="2"/>
      <c r="B32" s="13" t="s">
        <v>83</v>
      </c>
      <c r="C32" s="40">
        <v>2984</v>
      </c>
      <c r="D32" s="40">
        <v>0</v>
      </c>
      <c r="E32" s="40">
        <v>0</v>
      </c>
      <c r="F32" s="41"/>
    </row>
    <row r="33" spans="1:6" x14ac:dyDescent="0.25">
      <c r="A33" s="80"/>
      <c r="B33" s="76" t="s">
        <v>25</v>
      </c>
      <c r="C33" s="115">
        <f>C31-C32</f>
        <v>76</v>
      </c>
      <c r="D33" s="115">
        <v>0</v>
      </c>
      <c r="E33" s="115">
        <f>E31-E32</f>
        <v>1000</v>
      </c>
      <c r="F33" s="80"/>
    </row>
    <row r="34" spans="1:6" x14ac:dyDescent="0.25">
      <c r="A34" s="2"/>
      <c r="B34" s="14" t="s">
        <v>71</v>
      </c>
      <c r="C34" s="36">
        <f>C14+C18+C22+C26+C31</f>
        <v>9447472</v>
      </c>
      <c r="D34" s="36">
        <f>D14+D18+D22+D26</f>
        <v>9363331.4700000007</v>
      </c>
      <c r="E34" s="36">
        <f>E14+E18+E22+E26</f>
        <v>10018226.100000001</v>
      </c>
      <c r="F34" s="41">
        <f>E34/D34*100</f>
        <v>106.9942480632911</v>
      </c>
    </row>
    <row r="35" spans="1:6" x14ac:dyDescent="0.25">
      <c r="A35" s="2"/>
      <c r="B35" s="14" t="s">
        <v>67</v>
      </c>
      <c r="C35" s="36">
        <f>C15+C19+C23+C27+C32</f>
        <v>9445783</v>
      </c>
      <c r="D35" s="36">
        <f>D15+D19+D23+D27</f>
        <v>9353331.4700000007</v>
      </c>
      <c r="E35" s="36">
        <f>E15+E19+E23+E27</f>
        <v>9995892.1099999994</v>
      </c>
      <c r="F35" s="41">
        <f>E35/D35*100</f>
        <v>106.86985853180715</v>
      </c>
    </row>
    <row r="36" spans="1:6" x14ac:dyDescent="0.25">
      <c r="B36" s="75" t="s">
        <v>186</v>
      </c>
      <c r="C36" s="86">
        <f>C16+C24-C29+C33</f>
        <v>1689</v>
      </c>
      <c r="D36" s="77">
        <f>D16+D20+D24+D28</f>
        <v>10000</v>
      </c>
      <c r="E36" s="77">
        <f>E34-E35</f>
        <v>22333.990000002086</v>
      </c>
      <c r="F36" s="83">
        <f>E36/D36*100</f>
        <v>223.33990000002086</v>
      </c>
    </row>
  </sheetData>
  <sheetProtection algorithmName="SHA-512" hashValue="22C0peZ8PzFT2dhrZhZxkpnNsr8e0DNYEY5I0/Ty3PAbbwVJs5IeFn3lBpJoyd9yMwjGODtzxhjP0Wn4i/N4Ow==" saltValue="5yXwatbl118Oe2JNcthgFg==" spinCount="100000" sheet="1" objects="1" scenario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43"/>
  <sheetViews>
    <sheetView topLeftCell="A96" zoomScale="200" zoomScaleNormal="200" workbookViewId="0">
      <selection activeCell="D243" sqref="D243"/>
    </sheetView>
  </sheetViews>
  <sheetFormatPr defaultRowHeight="15" x14ac:dyDescent="0.25"/>
  <cols>
    <col min="1" max="1" width="18.5703125" customWidth="1"/>
    <col min="2" max="2" width="38" customWidth="1"/>
    <col min="3" max="3" width="25.42578125" customWidth="1"/>
    <col min="4" max="4" width="20.140625" customWidth="1"/>
    <col min="5" max="5" width="18.7109375" customWidth="1"/>
  </cols>
  <sheetData>
    <row r="4" spans="1:13" x14ac:dyDescent="0.25">
      <c r="B4" t="s">
        <v>0</v>
      </c>
    </row>
    <row r="5" spans="1:13" x14ac:dyDescent="0.25">
      <c r="B5" t="s">
        <v>89</v>
      </c>
    </row>
    <row r="9" spans="1:13" x14ac:dyDescent="0.25">
      <c r="B9" s="7"/>
      <c r="C9" s="7" t="s">
        <v>127</v>
      </c>
      <c r="D9" s="7"/>
      <c r="E9" s="7"/>
      <c r="F9" s="7"/>
      <c r="G9" s="7"/>
      <c r="H9" s="7"/>
      <c r="I9" s="7"/>
      <c r="K9" s="7"/>
      <c r="L9" s="7"/>
      <c r="M9" s="7"/>
    </row>
    <row r="10" spans="1:13" x14ac:dyDescent="0.25">
      <c r="B10" s="7" t="s">
        <v>144</v>
      </c>
      <c r="C10" s="7"/>
      <c r="D10" s="7"/>
      <c r="E10" s="7"/>
      <c r="F10" s="7"/>
      <c r="G10" s="7"/>
      <c r="H10" s="7"/>
      <c r="I10" s="7"/>
      <c r="K10" s="7"/>
      <c r="L10" s="7"/>
      <c r="M10" s="7"/>
    </row>
    <row r="12" spans="1:13" x14ac:dyDescent="0.25">
      <c r="C12" s="22"/>
    </row>
    <row r="14" spans="1:13" ht="30.75" customHeight="1" x14ac:dyDescent="0.25">
      <c r="A14" s="65" t="s">
        <v>90</v>
      </c>
      <c r="B14" s="65" t="s">
        <v>91</v>
      </c>
      <c r="C14" s="65" t="s">
        <v>138</v>
      </c>
      <c r="D14" s="65" t="s">
        <v>141</v>
      </c>
      <c r="E14" s="65" t="s">
        <v>80</v>
      </c>
    </row>
    <row r="15" spans="1:13" ht="15.75" customHeight="1" x14ac:dyDescent="0.25">
      <c r="A15" s="66"/>
      <c r="B15" s="67">
        <v>1</v>
      </c>
      <c r="C15" s="68">
        <v>2</v>
      </c>
      <c r="D15" s="68">
        <v>3</v>
      </c>
      <c r="E15" s="68" t="s">
        <v>88</v>
      </c>
    </row>
    <row r="16" spans="1:13" ht="21" customHeight="1" x14ac:dyDescent="0.25">
      <c r="A16" s="66"/>
      <c r="B16" s="69" t="s">
        <v>92</v>
      </c>
      <c r="C16" s="70"/>
      <c r="D16" s="70"/>
      <c r="E16" s="70"/>
    </row>
    <row r="17" spans="1:5" ht="21" customHeight="1" x14ac:dyDescent="0.25">
      <c r="A17" s="66"/>
      <c r="B17" s="71" t="s">
        <v>93</v>
      </c>
      <c r="C17" s="72"/>
      <c r="D17" s="72"/>
      <c r="E17" s="72"/>
    </row>
    <row r="18" spans="1:5" ht="34.5" customHeight="1" x14ac:dyDescent="0.25">
      <c r="A18" s="136" t="s">
        <v>94</v>
      </c>
      <c r="B18" s="136" t="s">
        <v>95</v>
      </c>
      <c r="C18" s="117">
        <v>411887.21</v>
      </c>
      <c r="D18" s="117">
        <v>411887.21</v>
      </c>
      <c r="E18" s="148">
        <f>D18/C18*100</f>
        <v>100</v>
      </c>
    </row>
    <row r="19" spans="1:5" ht="24" customHeight="1" x14ac:dyDescent="0.25">
      <c r="A19" s="149" t="s">
        <v>96</v>
      </c>
      <c r="B19" s="149" t="s">
        <v>97</v>
      </c>
      <c r="C19" s="118">
        <f>C20</f>
        <v>345866.13</v>
      </c>
      <c r="D19" s="119">
        <v>345886.13</v>
      </c>
      <c r="E19" s="148">
        <f>D19/C19*100</f>
        <v>100.00578258414608</v>
      </c>
    </row>
    <row r="20" spans="1:5" ht="31.5" customHeight="1" x14ac:dyDescent="0.25">
      <c r="A20" s="150" t="s">
        <v>152</v>
      </c>
      <c r="B20" s="149" t="s">
        <v>151</v>
      </c>
      <c r="C20" s="119">
        <f>C21</f>
        <v>345866.13</v>
      </c>
      <c r="D20" s="119">
        <v>345886.13</v>
      </c>
      <c r="E20" s="148">
        <f>D20/C20*100</f>
        <v>100.00578258414608</v>
      </c>
    </row>
    <row r="21" spans="1:5" ht="21" customHeight="1" x14ac:dyDescent="0.25">
      <c r="A21" s="128">
        <v>3</v>
      </c>
      <c r="B21" s="129" t="s">
        <v>27</v>
      </c>
      <c r="C21" s="120">
        <v>345866.13</v>
      </c>
      <c r="D21" s="120">
        <v>345866.13</v>
      </c>
      <c r="E21" s="151">
        <f>D21/C21*100</f>
        <v>100</v>
      </c>
    </row>
    <row r="22" spans="1:5" ht="21" customHeight="1" x14ac:dyDescent="0.25">
      <c r="A22" s="128">
        <v>32</v>
      </c>
      <c r="B22" s="129" t="s">
        <v>34</v>
      </c>
      <c r="C22" s="120">
        <v>339270.03</v>
      </c>
      <c r="D22" s="120">
        <v>339270.03</v>
      </c>
      <c r="E22" s="151">
        <f>D22/C22*100</f>
        <v>100</v>
      </c>
    </row>
    <row r="23" spans="1:5" ht="21" customHeight="1" x14ac:dyDescent="0.25">
      <c r="A23" s="128">
        <v>321</v>
      </c>
      <c r="B23" s="129" t="s">
        <v>98</v>
      </c>
      <c r="C23" s="120">
        <v>24505</v>
      </c>
      <c r="D23" s="120">
        <v>24505</v>
      </c>
      <c r="E23" s="151">
        <f t="shared" ref="E23:E29" si="0">D23/C23*100</f>
        <v>100</v>
      </c>
    </row>
    <row r="24" spans="1:5" ht="21" customHeight="1" x14ac:dyDescent="0.25">
      <c r="A24" s="131">
        <v>3211</v>
      </c>
      <c r="B24" s="132" t="s">
        <v>36</v>
      </c>
      <c r="C24" s="121">
        <v>16805.599999999999</v>
      </c>
      <c r="D24" s="121">
        <v>16805.599999999999</v>
      </c>
      <c r="E24" s="151">
        <f t="shared" si="0"/>
        <v>100</v>
      </c>
    </row>
    <row r="25" spans="1:5" ht="21" customHeight="1" x14ac:dyDescent="0.25">
      <c r="A25" s="131">
        <v>3213</v>
      </c>
      <c r="B25" s="132" t="s">
        <v>38</v>
      </c>
      <c r="C25" s="122">
        <v>7699.4</v>
      </c>
      <c r="D25" s="121">
        <v>7699.4</v>
      </c>
      <c r="E25" s="151">
        <f t="shared" si="0"/>
        <v>100</v>
      </c>
    </row>
    <row r="26" spans="1:5" ht="21" customHeight="1" x14ac:dyDescent="0.25">
      <c r="A26" s="128">
        <v>322</v>
      </c>
      <c r="B26" s="129" t="s">
        <v>39</v>
      </c>
      <c r="C26" s="120">
        <v>207667</v>
      </c>
      <c r="D26" s="120">
        <v>207667</v>
      </c>
      <c r="E26" s="151">
        <f t="shared" si="0"/>
        <v>100</v>
      </c>
    </row>
    <row r="27" spans="1:5" ht="21" customHeight="1" x14ac:dyDescent="0.25">
      <c r="A27" s="131">
        <v>3221</v>
      </c>
      <c r="B27" s="132" t="s">
        <v>40</v>
      </c>
      <c r="C27" s="121">
        <v>48429.45</v>
      </c>
      <c r="D27" s="121">
        <v>48429.45</v>
      </c>
      <c r="E27" s="151">
        <f t="shared" si="0"/>
        <v>100</v>
      </c>
    </row>
    <row r="28" spans="1:5" ht="21" customHeight="1" x14ac:dyDescent="0.25">
      <c r="A28" s="131">
        <v>3223</v>
      </c>
      <c r="B28" s="132" t="s">
        <v>42</v>
      </c>
      <c r="C28" s="121">
        <v>158892.54999999999</v>
      </c>
      <c r="D28" s="121">
        <v>158892.54999999999</v>
      </c>
      <c r="E28" s="151">
        <f t="shared" si="0"/>
        <v>100</v>
      </c>
    </row>
    <row r="29" spans="1:5" ht="21" customHeight="1" x14ac:dyDescent="0.25">
      <c r="A29" s="131">
        <v>3225</v>
      </c>
      <c r="B29" s="132" t="s">
        <v>99</v>
      </c>
      <c r="C29" s="123">
        <v>345</v>
      </c>
      <c r="D29" s="123">
        <v>345</v>
      </c>
      <c r="E29" s="151">
        <f t="shared" si="0"/>
        <v>100</v>
      </c>
    </row>
    <row r="30" spans="1:5" ht="21" customHeight="1" x14ac:dyDescent="0.25">
      <c r="A30" s="131">
        <v>3227</v>
      </c>
      <c r="B30" s="132" t="s">
        <v>100</v>
      </c>
      <c r="C30" s="124">
        <v>0</v>
      </c>
      <c r="D30" s="124">
        <v>0</v>
      </c>
      <c r="E30" s="125">
        <v>0</v>
      </c>
    </row>
    <row r="31" spans="1:5" ht="21" customHeight="1" x14ac:dyDescent="0.25">
      <c r="A31" s="128">
        <v>323</v>
      </c>
      <c r="B31" s="129" t="s">
        <v>45</v>
      </c>
      <c r="C31" s="120">
        <v>102323.03</v>
      </c>
      <c r="D31" s="120">
        <v>102323.03</v>
      </c>
      <c r="E31" s="151">
        <f t="shared" ref="E31:E38" si="1">D31/C31*100</f>
        <v>100</v>
      </c>
    </row>
    <row r="32" spans="1:5" ht="21" customHeight="1" x14ac:dyDescent="0.25">
      <c r="A32" s="131">
        <v>3231</v>
      </c>
      <c r="B32" s="132" t="s">
        <v>46</v>
      </c>
      <c r="C32" s="121">
        <v>8307.84</v>
      </c>
      <c r="D32" s="121">
        <v>8307.84</v>
      </c>
      <c r="E32" s="151">
        <f t="shared" si="1"/>
        <v>100</v>
      </c>
    </row>
    <row r="33" spans="1:5" ht="21" customHeight="1" x14ac:dyDescent="0.25">
      <c r="A33" s="131">
        <v>3233</v>
      </c>
      <c r="B33" s="132" t="s">
        <v>48</v>
      </c>
      <c r="C33" s="121">
        <v>960</v>
      </c>
      <c r="D33" s="121">
        <v>960</v>
      </c>
      <c r="E33" s="151">
        <f t="shared" si="1"/>
        <v>100</v>
      </c>
    </row>
    <row r="34" spans="1:5" ht="21" customHeight="1" x14ac:dyDescent="0.25">
      <c r="A34" s="131">
        <v>3234</v>
      </c>
      <c r="B34" s="132" t="s">
        <v>49</v>
      </c>
      <c r="C34" s="121">
        <v>43830.400000000001</v>
      </c>
      <c r="D34" s="121">
        <v>43830.400000000001</v>
      </c>
      <c r="E34" s="151">
        <f t="shared" si="1"/>
        <v>100</v>
      </c>
    </row>
    <row r="35" spans="1:5" ht="21" customHeight="1" x14ac:dyDescent="0.25">
      <c r="A35" s="131">
        <v>3235</v>
      </c>
      <c r="B35" s="132" t="s">
        <v>50</v>
      </c>
      <c r="C35" s="121">
        <v>8510</v>
      </c>
      <c r="D35" s="121">
        <v>8510</v>
      </c>
      <c r="E35" s="151">
        <f t="shared" si="1"/>
        <v>100</v>
      </c>
    </row>
    <row r="36" spans="1:5" ht="21" customHeight="1" x14ac:dyDescent="0.25">
      <c r="A36" s="131">
        <v>3236</v>
      </c>
      <c r="B36" s="132" t="s">
        <v>51</v>
      </c>
      <c r="C36" s="121">
        <v>15612.66</v>
      </c>
      <c r="D36" s="121">
        <v>15612.66</v>
      </c>
      <c r="E36" s="151">
        <f t="shared" si="1"/>
        <v>100</v>
      </c>
    </row>
    <row r="37" spans="1:5" ht="21" customHeight="1" x14ac:dyDescent="0.25">
      <c r="A37" s="131">
        <v>3237</v>
      </c>
      <c r="B37" s="132" t="s">
        <v>52</v>
      </c>
      <c r="C37" s="121">
        <v>4367.5</v>
      </c>
      <c r="D37" s="121">
        <v>4367.5</v>
      </c>
      <c r="E37" s="151">
        <f t="shared" si="1"/>
        <v>100</v>
      </c>
    </row>
    <row r="38" spans="1:5" ht="21" customHeight="1" x14ac:dyDescent="0.25">
      <c r="A38" s="131">
        <v>3238</v>
      </c>
      <c r="B38" s="132" t="s">
        <v>53</v>
      </c>
      <c r="C38" s="121">
        <v>20734.63</v>
      </c>
      <c r="D38" s="121">
        <v>20734.63</v>
      </c>
      <c r="E38" s="151">
        <f t="shared" si="1"/>
        <v>100</v>
      </c>
    </row>
    <row r="39" spans="1:5" ht="21" customHeight="1" x14ac:dyDescent="0.25">
      <c r="A39" s="128">
        <v>329</v>
      </c>
      <c r="B39" s="129" t="s">
        <v>55</v>
      </c>
      <c r="C39" s="120">
        <v>4775</v>
      </c>
      <c r="D39" s="120">
        <v>4775</v>
      </c>
      <c r="E39" s="151">
        <f t="shared" ref="E39:E66" si="2">D39/C39*100</f>
        <v>100</v>
      </c>
    </row>
    <row r="40" spans="1:5" ht="21" customHeight="1" x14ac:dyDescent="0.25">
      <c r="A40" s="131">
        <v>3293</v>
      </c>
      <c r="B40" s="132" t="s">
        <v>56</v>
      </c>
      <c r="C40" s="121">
        <v>3575</v>
      </c>
      <c r="D40" s="121">
        <v>3575</v>
      </c>
      <c r="E40" s="151">
        <f t="shared" si="2"/>
        <v>100</v>
      </c>
    </row>
    <row r="41" spans="1:5" ht="21" customHeight="1" x14ac:dyDescent="0.25">
      <c r="A41" s="131">
        <v>3294</v>
      </c>
      <c r="B41" s="132" t="s">
        <v>57</v>
      </c>
      <c r="C41" s="121">
        <v>1200</v>
      </c>
      <c r="D41" s="121">
        <v>1200</v>
      </c>
      <c r="E41" s="151">
        <f t="shared" si="2"/>
        <v>100</v>
      </c>
    </row>
    <row r="42" spans="1:5" ht="21" customHeight="1" x14ac:dyDescent="0.25">
      <c r="A42" s="128">
        <v>34</v>
      </c>
      <c r="B42" s="129" t="s">
        <v>102</v>
      </c>
      <c r="C42" s="120">
        <v>6596.1</v>
      </c>
      <c r="D42" s="120">
        <v>6596.1</v>
      </c>
      <c r="E42" s="151">
        <f t="shared" si="2"/>
        <v>100</v>
      </c>
    </row>
    <row r="43" spans="1:5" ht="21" customHeight="1" x14ac:dyDescent="0.25">
      <c r="A43" s="128">
        <v>343</v>
      </c>
      <c r="B43" s="129" t="s">
        <v>60</v>
      </c>
      <c r="C43" s="120">
        <v>6596.1</v>
      </c>
      <c r="D43" s="120">
        <v>6596.1</v>
      </c>
      <c r="E43" s="151">
        <f t="shared" si="2"/>
        <v>100</v>
      </c>
    </row>
    <row r="44" spans="1:5" ht="21" customHeight="1" x14ac:dyDescent="0.25">
      <c r="A44" s="131">
        <v>3431</v>
      </c>
      <c r="B44" s="132" t="s">
        <v>62</v>
      </c>
      <c r="C44" s="121">
        <v>6596.1</v>
      </c>
      <c r="D44" s="121">
        <v>6596.1</v>
      </c>
      <c r="E44" s="151">
        <f t="shared" si="2"/>
        <v>100</v>
      </c>
    </row>
    <row r="45" spans="1:5" ht="29.25" customHeight="1" x14ac:dyDescent="0.25">
      <c r="A45" s="149" t="s">
        <v>103</v>
      </c>
      <c r="B45" s="149" t="s">
        <v>104</v>
      </c>
      <c r="C45" s="119">
        <v>66021.08</v>
      </c>
      <c r="D45" s="119">
        <v>66021.08</v>
      </c>
      <c r="E45" s="148">
        <f t="shared" si="2"/>
        <v>100</v>
      </c>
    </row>
    <row r="46" spans="1:5" ht="21" customHeight="1" x14ac:dyDescent="0.25">
      <c r="A46" s="128">
        <v>3</v>
      </c>
      <c r="B46" s="129" t="s">
        <v>105</v>
      </c>
      <c r="C46" s="120">
        <v>66021.08</v>
      </c>
      <c r="D46" s="120">
        <v>66021.08</v>
      </c>
      <c r="E46" s="151">
        <f t="shared" si="2"/>
        <v>100</v>
      </c>
    </row>
    <row r="47" spans="1:5" ht="21" customHeight="1" x14ac:dyDescent="0.25">
      <c r="A47" s="128">
        <v>32</v>
      </c>
      <c r="B47" s="129" t="s">
        <v>34</v>
      </c>
      <c r="C47" s="120">
        <v>66021.08</v>
      </c>
      <c r="D47" s="120">
        <v>66021.08</v>
      </c>
      <c r="E47" s="151">
        <f t="shared" si="2"/>
        <v>100</v>
      </c>
    </row>
    <row r="48" spans="1:5" ht="21" customHeight="1" x14ac:dyDescent="0.25">
      <c r="A48" s="128">
        <v>322</v>
      </c>
      <c r="B48" s="129" t="s">
        <v>39</v>
      </c>
      <c r="C48" s="120">
        <v>4746.84</v>
      </c>
      <c r="D48" s="120">
        <v>4746.84</v>
      </c>
      <c r="E48" s="151">
        <f t="shared" si="2"/>
        <v>100</v>
      </c>
    </row>
    <row r="49" spans="1:5" ht="25.5" customHeight="1" x14ac:dyDescent="0.25">
      <c r="A49" s="131">
        <v>3224</v>
      </c>
      <c r="B49" s="132" t="s">
        <v>43</v>
      </c>
      <c r="C49" s="121">
        <v>4746.84</v>
      </c>
      <c r="D49" s="121">
        <v>4746.84</v>
      </c>
      <c r="E49" s="151">
        <f t="shared" si="2"/>
        <v>100</v>
      </c>
    </row>
    <row r="50" spans="1:5" ht="21" customHeight="1" x14ac:dyDescent="0.25">
      <c r="A50" s="128">
        <v>323</v>
      </c>
      <c r="B50" s="129" t="s">
        <v>45</v>
      </c>
      <c r="C50" s="120">
        <v>61274.239999999998</v>
      </c>
      <c r="D50" s="120">
        <v>61274.239999999998</v>
      </c>
      <c r="E50" s="151">
        <f t="shared" si="2"/>
        <v>100</v>
      </c>
    </row>
    <row r="51" spans="1:5" ht="21" customHeight="1" x14ac:dyDescent="0.25">
      <c r="A51" s="131">
        <v>3232</v>
      </c>
      <c r="B51" s="132" t="s">
        <v>47</v>
      </c>
      <c r="C51" s="121">
        <v>61274.239999999998</v>
      </c>
      <c r="D51" s="121">
        <v>61274.239999999998</v>
      </c>
      <c r="E51" s="151">
        <f t="shared" si="2"/>
        <v>100</v>
      </c>
    </row>
    <row r="52" spans="1:5" ht="21" customHeight="1" x14ac:dyDescent="0.25">
      <c r="A52" s="126" t="s">
        <v>94</v>
      </c>
      <c r="B52" s="127" t="s">
        <v>128</v>
      </c>
      <c r="C52" s="119">
        <v>390201.26</v>
      </c>
      <c r="D52" s="119">
        <v>390201.26</v>
      </c>
      <c r="E52" s="148">
        <f t="shared" si="2"/>
        <v>100</v>
      </c>
    </row>
    <row r="53" spans="1:5" ht="27" customHeight="1" x14ac:dyDescent="0.25">
      <c r="A53" s="149" t="s">
        <v>110</v>
      </c>
      <c r="B53" s="149" t="s">
        <v>111</v>
      </c>
      <c r="C53" s="117">
        <f>C55</f>
        <v>4000</v>
      </c>
      <c r="D53" s="117">
        <f>D55</f>
        <v>4000</v>
      </c>
      <c r="E53" s="148">
        <f t="shared" si="2"/>
        <v>100</v>
      </c>
    </row>
    <row r="54" spans="1:5" ht="30.75" customHeight="1" x14ac:dyDescent="0.25">
      <c r="A54" s="149" t="s">
        <v>155</v>
      </c>
      <c r="B54" s="149" t="s">
        <v>81</v>
      </c>
      <c r="C54" s="117" t="s">
        <v>156</v>
      </c>
      <c r="D54" s="117" t="s">
        <v>156</v>
      </c>
      <c r="E54" s="148">
        <v>100</v>
      </c>
    </row>
    <row r="55" spans="1:5" ht="21" customHeight="1" x14ac:dyDescent="0.25">
      <c r="A55" s="128">
        <v>3</v>
      </c>
      <c r="B55" s="129" t="s">
        <v>105</v>
      </c>
      <c r="C55" s="130">
        <v>4000</v>
      </c>
      <c r="D55" s="130">
        <v>4000</v>
      </c>
      <c r="E55" s="151">
        <f t="shared" si="2"/>
        <v>100</v>
      </c>
    </row>
    <row r="56" spans="1:5" ht="21" customHeight="1" x14ac:dyDescent="0.25">
      <c r="A56" s="153">
        <v>32</v>
      </c>
      <c r="B56" s="154" t="s">
        <v>34</v>
      </c>
      <c r="C56" s="130">
        <v>4000</v>
      </c>
      <c r="D56" s="130">
        <v>4000</v>
      </c>
      <c r="E56" s="151">
        <f t="shared" si="2"/>
        <v>100</v>
      </c>
    </row>
    <row r="57" spans="1:5" ht="21" customHeight="1" x14ac:dyDescent="0.25">
      <c r="A57" s="128">
        <v>323</v>
      </c>
      <c r="B57" s="129" t="s">
        <v>45</v>
      </c>
      <c r="C57" s="130">
        <v>4000</v>
      </c>
      <c r="D57" s="130">
        <v>4000</v>
      </c>
      <c r="E57" s="151">
        <f t="shared" si="2"/>
        <v>100</v>
      </c>
    </row>
    <row r="58" spans="1:5" ht="21" customHeight="1" x14ac:dyDescent="0.25">
      <c r="A58" s="131">
        <v>3237</v>
      </c>
      <c r="B58" s="132" t="s">
        <v>101</v>
      </c>
      <c r="C58" s="133">
        <v>4000</v>
      </c>
      <c r="D58" s="133">
        <v>4000</v>
      </c>
      <c r="E58" s="151">
        <f t="shared" si="2"/>
        <v>100</v>
      </c>
    </row>
    <row r="59" spans="1:5" ht="24.75" customHeight="1" x14ac:dyDescent="0.25">
      <c r="A59" s="149" t="s">
        <v>157</v>
      </c>
      <c r="B59" s="149" t="s">
        <v>158</v>
      </c>
      <c r="C59" s="117">
        <v>186870.98</v>
      </c>
      <c r="D59" s="117">
        <v>186870.98</v>
      </c>
      <c r="E59" s="148">
        <f t="shared" si="2"/>
        <v>100</v>
      </c>
    </row>
    <row r="60" spans="1:5" ht="21" customHeight="1" x14ac:dyDescent="0.25">
      <c r="A60" s="150" t="s">
        <v>153</v>
      </c>
      <c r="B60" s="149" t="s">
        <v>81</v>
      </c>
      <c r="C60" s="117">
        <f>C61</f>
        <v>28030.66</v>
      </c>
      <c r="D60" s="117">
        <f>D61</f>
        <v>28030.66</v>
      </c>
      <c r="E60" s="148">
        <f t="shared" si="2"/>
        <v>100</v>
      </c>
    </row>
    <row r="61" spans="1:5" ht="21" customHeight="1" x14ac:dyDescent="0.25">
      <c r="A61" s="152">
        <v>3</v>
      </c>
      <c r="B61" s="155" t="s">
        <v>105</v>
      </c>
      <c r="C61" s="130">
        <v>28030.66</v>
      </c>
      <c r="D61" s="130">
        <v>28030.66</v>
      </c>
      <c r="E61" s="151">
        <f t="shared" si="2"/>
        <v>100</v>
      </c>
    </row>
    <row r="62" spans="1:5" ht="21" customHeight="1" x14ac:dyDescent="0.25">
      <c r="A62" s="152">
        <v>31</v>
      </c>
      <c r="B62" s="155" t="s">
        <v>27</v>
      </c>
      <c r="C62" s="130">
        <v>26087.02</v>
      </c>
      <c r="D62" s="130">
        <v>26087.02</v>
      </c>
      <c r="E62" s="151">
        <f t="shared" si="2"/>
        <v>100</v>
      </c>
    </row>
    <row r="63" spans="1:5" ht="21" customHeight="1" x14ac:dyDescent="0.25">
      <c r="A63" s="152">
        <v>311</v>
      </c>
      <c r="B63" s="155" t="s">
        <v>106</v>
      </c>
      <c r="C63" s="130">
        <v>21812.89</v>
      </c>
      <c r="D63" s="130">
        <v>21812.89</v>
      </c>
      <c r="E63" s="151">
        <f t="shared" si="2"/>
        <v>100</v>
      </c>
    </row>
    <row r="64" spans="1:5" ht="21" customHeight="1" x14ac:dyDescent="0.25">
      <c r="A64" s="156">
        <v>3111</v>
      </c>
      <c r="B64" s="157" t="s">
        <v>107</v>
      </c>
      <c r="C64" s="133">
        <v>21812.89</v>
      </c>
      <c r="D64" s="133">
        <v>21812.89</v>
      </c>
      <c r="E64" s="151">
        <f t="shared" si="2"/>
        <v>100</v>
      </c>
    </row>
    <row r="65" spans="1:5" ht="21" customHeight="1" x14ac:dyDescent="0.25">
      <c r="A65" s="152">
        <v>312</v>
      </c>
      <c r="B65" s="155" t="s">
        <v>30</v>
      </c>
      <c r="C65" s="130">
        <v>675</v>
      </c>
      <c r="D65" s="130">
        <v>675</v>
      </c>
      <c r="E65" s="151">
        <f t="shared" si="2"/>
        <v>100</v>
      </c>
    </row>
    <row r="66" spans="1:5" ht="21" customHeight="1" x14ac:dyDescent="0.25">
      <c r="A66" s="156">
        <v>3121</v>
      </c>
      <c r="B66" s="157" t="s">
        <v>30</v>
      </c>
      <c r="C66" s="133">
        <v>675</v>
      </c>
      <c r="D66" s="133">
        <v>675</v>
      </c>
      <c r="E66" s="151">
        <f t="shared" si="2"/>
        <v>100</v>
      </c>
    </row>
    <row r="67" spans="1:5" ht="21" customHeight="1" x14ac:dyDescent="0.25">
      <c r="A67" s="152">
        <v>313</v>
      </c>
      <c r="B67" s="155" t="s">
        <v>108</v>
      </c>
      <c r="C67" s="130">
        <v>3599.13</v>
      </c>
      <c r="D67" s="130">
        <v>3599.13</v>
      </c>
      <c r="E67" s="151">
        <f t="shared" ref="E67:E93" si="3">D67/C67*100</f>
        <v>100</v>
      </c>
    </row>
    <row r="68" spans="1:5" ht="24.75" customHeight="1" x14ac:dyDescent="0.25">
      <c r="A68" s="156">
        <v>3132</v>
      </c>
      <c r="B68" s="157" t="s">
        <v>32</v>
      </c>
      <c r="C68" s="133">
        <v>3599.13</v>
      </c>
      <c r="D68" s="133">
        <v>3599.13</v>
      </c>
      <c r="E68" s="151">
        <f t="shared" si="3"/>
        <v>100</v>
      </c>
    </row>
    <row r="69" spans="1:5" ht="21" customHeight="1" x14ac:dyDescent="0.25">
      <c r="A69" s="152">
        <v>32</v>
      </c>
      <c r="B69" s="155" t="s">
        <v>34</v>
      </c>
      <c r="C69" s="120">
        <v>1943.64</v>
      </c>
      <c r="D69" s="120">
        <v>1943.64</v>
      </c>
      <c r="E69" s="151">
        <f t="shared" si="3"/>
        <v>100</v>
      </c>
    </row>
    <row r="70" spans="1:5" ht="21" customHeight="1" x14ac:dyDescent="0.25">
      <c r="A70" s="128">
        <v>321</v>
      </c>
      <c r="B70" s="129" t="s">
        <v>35</v>
      </c>
      <c r="C70" s="120">
        <v>1943.64</v>
      </c>
      <c r="D70" s="120">
        <v>1943.64</v>
      </c>
      <c r="E70" s="151">
        <f t="shared" si="3"/>
        <v>100</v>
      </c>
    </row>
    <row r="71" spans="1:5" ht="21" customHeight="1" x14ac:dyDescent="0.25">
      <c r="A71" s="131">
        <v>3211</v>
      </c>
      <c r="B71" s="132" t="s">
        <v>36</v>
      </c>
      <c r="C71" s="121">
        <v>150</v>
      </c>
      <c r="D71" s="121">
        <v>150</v>
      </c>
      <c r="E71" s="151">
        <f t="shared" si="3"/>
        <v>100</v>
      </c>
    </row>
    <row r="72" spans="1:5" ht="21" customHeight="1" x14ac:dyDescent="0.25">
      <c r="A72" s="131">
        <v>3212</v>
      </c>
      <c r="B72" s="132" t="s">
        <v>109</v>
      </c>
      <c r="C72" s="121">
        <v>1793.64</v>
      </c>
      <c r="D72" s="121">
        <v>1793.64</v>
      </c>
      <c r="E72" s="151">
        <f t="shared" si="3"/>
        <v>100</v>
      </c>
    </row>
    <row r="73" spans="1:5" ht="28.5" customHeight="1" x14ac:dyDescent="0.25">
      <c r="A73" s="150" t="s">
        <v>159</v>
      </c>
      <c r="B73" s="149" t="s">
        <v>160</v>
      </c>
      <c r="C73" s="117">
        <f>C74</f>
        <v>158840.32000000001</v>
      </c>
      <c r="D73" s="117">
        <f>D74</f>
        <v>158840.32000000001</v>
      </c>
      <c r="E73" s="148">
        <f t="shared" si="3"/>
        <v>100</v>
      </c>
    </row>
    <row r="74" spans="1:5" ht="19.5" customHeight="1" x14ac:dyDescent="0.25">
      <c r="A74" s="152">
        <v>3</v>
      </c>
      <c r="B74" s="155" t="s">
        <v>105</v>
      </c>
      <c r="C74" s="130">
        <v>158840.32000000001</v>
      </c>
      <c r="D74" s="130">
        <v>158840.32000000001</v>
      </c>
      <c r="E74" s="151">
        <f t="shared" si="3"/>
        <v>100</v>
      </c>
    </row>
    <row r="75" spans="1:5" ht="22.5" customHeight="1" x14ac:dyDescent="0.25">
      <c r="A75" s="152">
        <v>31</v>
      </c>
      <c r="B75" s="155" t="s">
        <v>27</v>
      </c>
      <c r="C75" s="130">
        <v>147826.37</v>
      </c>
      <c r="D75" s="130">
        <v>147826.37</v>
      </c>
      <c r="E75" s="151">
        <f t="shared" si="3"/>
        <v>100</v>
      </c>
    </row>
    <row r="76" spans="1:5" ht="21" customHeight="1" x14ac:dyDescent="0.25">
      <c r="A76" s="152">
        <v>311</v>
      </c>
      <c r="B76" s="155" t="s">
        <v>106</v>
      </c>
      <c r="C76" s="130">
        <v>123606.31</v>
      </c>
      <c r="D76" s="130">
        <v>123606.31</v>
      </c>
      <c r="E76" s="151">
        <f t="shared" si="3"/>
        <v>100</v>
      </c>
    </row>
    <row r="77" spans="1:5" ht="21" customHeight="1" x14ac:dyDescent="0.25">
      <c r="A77" s="156">
        <v>3111</v>
      </c>
      <c r="B77" s="157" t="s">
        <v>107</v>
      </c>
      <c r="C77" s="133">
        <v>123606.31</v>
      </c>
      <c r="D77" s="133">
        <v>123606.31</v>
      </c>
      <c r="E77" s="151">
        <f t="shared" si="3"/>
        <v>100</v>
      </c>
    </row>
    <row r="78" spans="1:5" ht="21" customHeight="1" x14ac:dyDescent="0.25">
      <c r="A78" s="152">
        <v>312</v>
      </c>
      <c r="B78" s="155" t="s">
        <v>30</v>
      </c>
      <c r="C78" s="130">
        <v>3825</v>
      </c>
      <c r="D78" s="130">
        <v>3825</v>
      </c>
      <c r="E78" s="151">
        <f t="shared" si="3"/>
        <v>100</v>
      </c>
    </row>
    <row r="79" spans="1:5" ht="21" customHeight="1" x14ac:dyDescent="0.25">
      <c r="A79" s="156">
        <v>3121</v>
      </c>
      <c r="B79" s="157" t="s">
        <v>30</v>
      </c>
      <c r="C79" s="133">
        <v>3825</v>
      </c>
      <c r="D79" s="133">
        <v>3825</v>
      </c>
      <c r="E79" s="151">
        <f t="shared" si="3"/>
        <v>100</v>
      </c>
    </row>
    <row r="80" spans="1:5" ht="21" customHeight="1" x14ac:dyDescent="0.25">
      <c r="A80" s="152">
        <v>313</v>
      </c>
      <c r="B80" s="155" t="s">
        <v>108</v>
      </c>
      <c r="C80" s="130">
        <v>20395.060000000001</v>
      </c>
      <c r="D80" s="130">
        <v>20395.060000000001</v>
      </c>
      <c r="E80" s="151">
        <f t="shared" si="3"/>
        <v>100</v>
      </c>
    </row>
    <row r="81" spans="1:5" ht="21" customHeight="1" x14ac:dyDescent="0.25">
      <c r="A81" s="156">
        <v>3132</v>
      </c>
      <c r="B81" s="157" t="s">
        <v>32</v>
      </c>
      <c r="C81" s="133">
        <v>20395.060000000001</v>
      </c>
      <c r="D81" s="133">
        <v>20395.060000000001</v>
      </c>
      <c r="E81" s="151">
        <f t="shared" si="3"/>
        <v>100</v>
      </c>
    </row>
    <row r="82" spans="1:5" ht="21" customHeight="1" x14ac:dyDescent="0.25">
      <c r="A82" s="152">
        <v>32</v>
      </c>
      <c r="B82" s="155" t="s">
        <v>34</v>
      </c>
      <c r="C82" s="120">
        <v>11013.95</v>
      </c>
      <c r="D82" s="120">
        <v>11013.95</v>
      </c>
      <c r="E82" s="151">
        <f t="shared" si="3"/>
        <v>100</v>
      </c>
    </row>
    <row r="83" spans="1:5" ht="21" customHeight="1" x14ac:dyDescent="0.25">
      <c r="A83" s="128">
        <v>321</v>
      </c>
      <c r="B83" s="129" t="s">
        <v>35</v>
      </c>
      <c r="C83" s="120">
        <v>11013.95</v>
      </c>
      <c r="D83" s="120">
        <v>11013.95</v>
      </c>
      <c r="E83" s="151">
        <f t="shared" si="3"/>
        <v>100</v>
      </c>
    </row>
    <row r="84" spans="1:5" ht="21" customHeight="1" x14ac:dyDescent="0.25">
      <c r="A84" s="131">
        <v>3211</v>
      </c>
      <c r="B84" s="132" t="s">
        <v>36</v>
      </c>
      <c r="C84" s="121">
        <v>850</v>
      </c>
      <c r="D84" s="121">
        <v>850</v>
      </c>
      <c r="E84" s="151">
        <f t="shared" si="3"/>
        <v>100</v>
      </c>
    </row>
    <row r="85" spans="1:5" ht="21" customHeight="1" x14ac:dyDescent="0.25">
      <c r="A85" s="131">
        <v>3212</v>
      </c>
      <c r="B85" s="132" t="s">
        <v>109</v>
      </c>
      <c r="C85" s="121">
        <v>10163.950000000001</v>
      </c>
      <c r="D85" s="121">
        <v>10163.950000000001</v>
      </c>
      <c r="E85" s="151">
        <f t="shared" si="3"/>
        <v>100</v>
      </c>
    </row>
    <row r="86" spans="1:5" ht="21" customHeight="1" x14ac:dyDescent="0.25">
      <c r="A86" s="149" t="s">
        <v>161</v>
      </c>
      <c r="B86" s="149" t="s">
        <v>162</v>
      </c>
      <c r="C86" s="117">
        <v>47857.8</v>
      </c>
      <c r="D86" s="117">
        <v>47857.8</v>
      </c>
      <c r="E86" s="148">
        <f t="shared" si="3"/>
        <v>100</v>
      </c>
    </row>
    <row r="87" spans="1:5" ht="21" customHeight="1" x14ac:dyDescent="0.25">
      <c r="A87" s="150" t="s">
        <v>153</v>
      </c>
      <c r="B87" s="149" t="s">
        <v>81</v>
      </c>
      <c r="C87" s="117">
        <v>7178.67</v>
      </c>
      <c r="D87" s="117">
        <v>7178.67</v>
      </c>
      <c r="E87" s="148">
        <f t="shared" si="3"/>
        <v>100</v>
      </c>
    </row>
    <row r="88" spans="1:5" ht="21" customHeight="1" x14ac:dyDescent="0.25">
      <c r="A88" s="152">
        <v>3</v>
      </c>
      <c r="B88" s="155" t="s">
        <v>105</v>
      </c>
      <c r="C88" s="130">
        <v>7178.67</v>
      </c>
      <c r="D88" s="130">
        <v>7178.67</v>
      </c>
      <c r="E88" s="151">
        <f t="shared" si="3"/>
        <v>100</v>
      </c>
    </row>
    <row r="89" spans="1:5" ht="21" customHeight="1" x14ac:dyDescent="0.25">
      <c r="A89" s="152">
        <v>31</v>
      </c>
      <c r="B89" s="155" t="s">
        <v>27</v>
      </c>
      <c r="C89" s="130">
        <v>6723.64</v>
      </c>
      <c r="D89" s="130">
        <v>6723.64</v>
      </c>
      <c r="E89" s="151">
        <f t="shared" si="3"/>
        <v>100</v>
      </c>
    </row>
    <row r="90" spans="1:5" ht="21" customHeight="1" x14ac:dyDescent="0.25">
      <c r="A90" s="152">
        <v>311</v>
      </c>
      <c r="B90" s="155" t="s">
        <v>106</v>
      </c>
      <c r="C90" s="130">
        <v>4870.08</v>
      </c>
      <c r="D90" s="130">
        <v>4870.08</v>
      </c>
      <c r="E90" s="151">
        <f t="shared" si="3"/>
        <v>100</v>
      </c>
    </row>
    <row r="91" spans="1:5" ht="21" customHeight="1" x14ac:dyDescent="0.25">
      <c r="A91" s="156">
        <v>3111</v>
      </c>
      <c r="B91" s="157" t="s">
        <v>107</v>
      </c>
      <c r="C91" s="133">
        <v>4870.08</v>
      </c>
      <c r="D91" s="133">
        <v>4870.08</v>
      </c>
      <c r="E91" s="151">
        <f t="shared" si="3"/>
        <v>100</v>
      </c>
    </row>
    <row r="92" spans="1:5" ht="21" customHeight="1" x14ac:dyDescent="0.25">
      <c r="A92" s="152">
        <v>312</v>
      </c>
      <c r="B92" s="155" t="s">
        <v>30</v>
      </c>
      <c r="C92" s="130">
        <v>1050</v>
      </c>
      <c r="D92" s="130">
        <v>1050</v>
      </c>
      <c r="E92" s="151">
        <f t="shared" si="3"/>
        <v>100</v>
      </c>
    </row>
    <row r="93" spans="1:5" ht="21" customHeight="1" x14ac:dyDescent="0.25">
      <c r="A93" s="156">
        <v>3121</v>
      </c>
      <c r="B93" s="157" t="s">
        <v>30</v>
      </c>
      <c r="C93" s="133">
        <v>1050</v>
      </c>
      <c r="D93" s="133">
        <v>1050</v>
      </c>
      <c r="E93" s="151">
        <f t="shared" si="3"/>
        <v>100</v>
      </c>
    </row>
    <row r="94" spans="1:5" ht="21" customHeight="1" x14ac:dyDescent="0.25">
      <c r="A94" s="152">
        <v>313</v>
      </c>
      <c r="B94" s="155" t="s">
        <v>108</v>
      </c>
      <c r="C94" s="130">
        <v>803.56</v>
      </c>
      <c r="D94" s="130">
        <v>803.56</v>
      </c>
      <c r="E94" s="151">
        <f t="shared" ref="E94:E135" si="4">D94/C94*100</f>
        <v>100</v>
      </c>
    </row>
    <row r="95" spans="1:5" ht="21" customHeight="1" x14ac:dyDescent="0.25">
      <c r="A95" s="156">
        <v>3132</v>
      </c>
      <c r="B95" s="157" t="s">
        <v>32</v>
      </c>
      <c r="C95" s="133">
        <v>803.56</v>
      </c>
      <c r="D95" s="133">
        <v>803.56</v>
      </c>
      <c r="E95" s="151">
        <f t="shared" si="4"/>
        <v>100</v>
      </c>
    </row>
    <row r="96" spans="1:5" ht="21" customHeight="1" x14ac:dyDescent="0.25">
      <c r="A96" s="152">
        <v>32</v>
      </c>
      <c r="B96" s="155" t="s">
        <v>34</v>
      </c>
      <c r="C96" s="120">
        <v>455.03</v>
      </c>
      <c r="D96" s="120">
        <v>455.03</v>
      </c>
      <c r="E96" s="151">
        <f t="shared" si="4"/>
        <v>100</v>
      </c>
    </row>
    <row r="97" spans="1:13" ht="21" customHeight="1" x14ac:dyDescent="0.25">
      <c r="A97" s="128">
        <v>321</v>
      </c>
      <c r="B97" s="129" t="s">
        <v>35</v>
      </c>
      <c r="C97" s="120">
        <v>455.03</v>
      </c>
      <c r="D97" s="120">
        <v>455.03</v>
      </c>
      <c r="E97" s="151">
        <f t="shared" si="4"/>
        <v>100</v>
      </c>
    </row>
    <row r="98" spans="1:13" ht="21" customHeight="1" x14ac:dyDescent="0.25">
      <c r="A98" s="131">
        <v>3211</v>
      </c>
      <c r="B98" s="132" t="s">
        <v>36</v>
      </c>
      <c r="C98" s="121">
        <v>56.55</v>
      </c>
      <c r="D98" s="121">
        <v>56.55</v>
      </c>
      <c r="E98" s="151">
        <f t="shared" si="4"/>
        <v>100</v>
      </c>
    </row>
    <row r="99" spans="1:13" ht="21" customHeight="1" x14ac:dyDescent="0.25">
      <c r="A99" s="131">
        <v>3212</v>
      </c>
      <c r="B99" s="132" t="s">
        <v>109</v>
      </c>
      <c r="C99" s="121">
        <v>398.48</v>
      </c>
      <c r="D99" s="121">
        <v>398.48</v>
      </c>
      <c r="E99" s="151">
        <f t="shared" si="4"/>
        <v>100</v>
      </c>
    </row>
    <row r="100" spans="1:13" ht="21" customHeight="1" x14ac:dyDescent="0.25">
      <c r="A100" s="150" t="s">
        <v>159</v>
      </c>
      <c r="B100" s="149" t="s">
        <v>160</v>
      </c>
      <c r="C100" s="117">
        <v>40679.129999999997</v>
      </c>
      <c r="D100" s="117">
        <v>40679.129999999997</v>
      </c>
      <c r="E100" s="148">
        <f t="shared" si="4"/>
        <v>100</v>
      </c>
    </row>
    <row r="101" spans="1:13" ht="21" customHeight="1" x14ac:dyDescent="0.25">
      <c r="A101" s="152">
        <v>3</v>
      </c>
      <c r="B101" s="155" t="s">
        <v>105</v>
      </c>
      <c r="C101" s="130">
        <v>40679.129999999997</v>
      </c>
      <c r="D101" s="130">
        <v>40679.129999999997</v>
      </c>
      <c r="E101" s="151">
        <f t="shared" si="4"/>
        <v>100</v>
      </c>
    </row>
    <row r="102" spans="1:13" ht="21" customHeight="1" x14ac:dyDescent="0.25">
      <c r="A102" s="152">
        <v>31</v>
      </c>
      <c r="B102" s="155" t="s">
        <v>27</v>
      </c>
      <c r="C102" s="130">
        <v>38100.620000000003</v>
      </c>
      <c r="D102" s="130">
        <v>38100.620000000003</v>
      </c>
      <c r="E102" s="151">
        <f t="shared" si="4"/>
        <v>100</v>
      </c>
    </row>
    <row r="103" spans="1:13" ht="21" customHeight="1" x14ac:dyDescent="0.25">
      <c r="A103" s="152">
        <v>311</v>
      </c>
      <c r="B103" s="155" t="s">
        <v>106</v>
      </c>
      <c r="C103" s="130">
        <v>27597.09</v>
      </c>
      <c r="D103" s="130">
        <v>27597.09</v>
      </c>
      <c r="E103" s="151">
        <f t="shared" si="4"/>
        <v>100</v>
      </c>
    </row>
    <row r="104" spans="1:13" ht="21" customHeight="1" x14ac:dyDescent="0.25">
      <c r="A104" s="156">
        <v>3111</v>
      </c>
      <c r="B104" s="157" t="s">
        <v>107</v>
      </c>
      <c r="C104" s="133">
        <v>27597.09</v>
      </c>
      <c r="D104" s="133">
        <v>27597.09</v>
      </c>
      <c r="E104" s="151">
        <f t="shared" si="4"/>
        <v>100</v>
      </c>
    </row>
    <row r="105" spans="1:13" ht="24.75" customHeight="1" x14ac:dyDescent="0.25">
      <c r="A105" s="152">
        <v>312</v>
      </c>
      <c r="B105" s="155" t="s">
        <v>30</v>
      </c>
      <c r="C105" s="130">
        <v>5950</v>
      </c>
      <c r="D105" s="130">
        <v>5950</v>
      </c>
      <c r="E105" s="151">
        <f t="shared" si="4"/>
        <v>100</v>
      </c>
    </row>
    <row r="106" spans="1:13" ht="27" customHeight="1" x14ac:dyDescent="0.25">
      <c r="A106" s="156">
        <v>3121</v>
      </c>
      <c r="B106" s="157" t="s">
        <v>30</v>
      </c>
      <c r="C106" s="133">
        <v>5950</v>
      </c>
      <c r="D106" s="133">
        <v>5950</v>
      </c>
      <c r="E106" s="151">
        <f t="shared" si="4"/>
        <v>100</v>
      </c>
    </row>
    <row r="107" spans="1:13" ht="21" customHeight="1" x14ac:dyDescent="0.25">
      <c r="A107" s="152">
        <v>313</v>
      </c>
      <c r="B107" s="155" t="s">
        <v>108</v>
      </c>
      <c r="C107" s="130">
        <v>4553.53</v>
      </c>
      <c r="D107" s="130">
        <v>4553.53</v>
      </c>
      <c r="E107" s="151">
        <f t="shared" si="4"/>
        <v>100</v>
      </c>
      <c r="M107" s="7"/>
    </row>
    <row r="108" spans="1:13" ht="21" customHeight="1" x14ac:dyDescent="0.25">
      <c r="A108" s="156">
        <v>3132</v>
      </c>
      <c r="B108" s="157" t="s">
        <v>32</v>
      </c>
      <c r="C108" s="133">
        <v>4553.53</v>
      </c>
      <c r="D108" s="133">
        <v>4553.53</v>
      </c>
      <c r="E108" s="151">
        <f t="shared" si="4"/>
        <v>100</v>
      </c>
    </row>
    <row r="109" spans="1:13" ht="21" customHeight="1" x14ac:dyDescent="0.25">
      <c r="A109" s="152">
        <v>32</v>
      </c>
      <c r="B109" s="155" t="s">
        <v>34</v>
      </c>
      <c r="C109" s="120">
        <v>2578.5100000000002</v>
      </c>
      <c r="D109" s="120">
        <v>2578.5100000000002</v>
      </c>
      <c r="E109" s="151">
        <f t="shared" si="4"/>
        <v>100</v>
      </c>
    </row>
    <row r="110" spans="1:13" ht="21" customHeight="1" x14ac:dyDescent="0.25">
      <c r="A110" s="128">
        <v>321</v>
      </c>
      <c r="B110" s="129" t="s">
        <v>35</v>
      </c>
      <c r="C110" s="120">
        <v>2578.5100000000002</v>
      </c>
      <c r="D110" s="120">
        <v>2578.5100000000002</v>
      </c>
      <c r="E110" s="151">
        <f t="shared" si="4"/>
        <v>100</v>
      </c>
    </row>
    <row r="111" spans="1:13" ht="21" customHeight="1" x14ac:dyDescent="0.25">
      <c r="A111" s="131">
        <v>3211</v>
      </c>
      <c r="B111" s="132" t="s">
        <v>36</v>
      </c>
      <c r="C111" s="121">
        <v>320.45</v>
      </c>
      <c r="D111" s="121">
        <v>320.45</v>
      </c>
      <c r="E111" s="151">
        <f t="shared" si="4"/>
        <v>100</v>
      </c>
    </row>
    <row r="112" spans="1:13" ht="21" customHeight="1" x14ac:dyDescent="0.25">
      <c r="A112" s="131">
        <v>3212</v>
      </c>
      <c r="B112" s="132" t="s">
        <v>109</v>
      </c>
      <c r="C112" s="121">
        <v>2258.06</v>
      </c>
      <c r="D112" s="121">
        <v>2258.06</v>
      </c>
      <c r="E112" s="151">
        <f t="shared" si="4"/>
        <v>100</v>
      </c>
    </row>
    <row r="113" spans="1:5" ht="21" customHeight="1" x14ac:dyDescent="0.25">
      <c r="A113" s="149" t="s">
        <v>163</v>
      </c>
      <c r="B113" s="149" t="s">
        <v>164</v>
      </c>
      <c r="C113" s="117">
        <v>151472.48000000001</v>
      </c>
      <c r="D113" s="117">
        <v>151472.48000000001</v>
      </c>
      <c r="E113" s="148">
        <f t="shared" si="4"/>
        <v>100</v>
      </c>
    </row>
    <row r="114" spans="1:5" ht="21" customHeight="1" x14ac:dyDescent="0.25">
      <c r="A114" s="149" t="s">
        <v>165</v>
      </c>
      <c r="B114" s="149" t="s">
        <v>166</v>
      </c>
      <c r="C114" s="117">
        <v>134472.48000000001</v>
      </c>
      <c r="D114" s="117">
        <v>134472.48000000001</v>
      </c>
      <c r="E114" s="148">
        <f t="shared" si="4"/>
        <v>100</v>
      </c>
    </row>
    <row r="115" spans="1:5" ht="21" customHeight="1" x14ac:dyDescent="0.25">
      <c r="A115" s="158" t="s">
        <v>153</v>
      </c>
      <c r="B115" s="127" t="s">
        <v>81</v>
      </c>
      <c r="C115" s="117">
        <v>134472.48000000001</v>
      </c>
      <c r="D115" s="117">
        <v>134472.48000000001</v>
      </c>
      <c r="E115" s="148">
        <f t="shared" si="4"/>
        <v>100</v>
      </c>
    </row>
    <row r="116" spans="1:5" ht="21" customHeight="1" x14ac:dyDescent="0.25">
      <c r="A116" s="153">
        <v>4</v>
      </c>
      <c r="B116" s="129" t="s">
        <v>126</v>
      </c>
      <c r="C116" s="130">
        <v>134472.48000000001</v>
      </c>
      <c r="D116" s="130">
        <v>134472.48000000001</v>
      </c>
      <c r="E116" s="151">
        <f t="shared" si="4"/>
        <v>100</v>
      </c>
    </row>
    <row r="117" spans="1:5" ht="22.5" customHeight="1" x14ac:dyDescent="0.25">
      <c r="A117" s="128">
        <v>42</v>
      </c>
      <c r="B117" s="155" t="s">
        <v>75</v>
      </c>
      <c r="C117" s="130">
        <v>134472.48000000001</v>
      </c>
      <c r="D117" s="130">
        <v>134472.48000000001</v>
      </c>
      <c r="E117" s="151">
        <f t="shared" si="4"/>
        <v>100</v>
      </c>
    </row>
    <row r="118" spans="1:5" ht="21" customHeight="1" x14ac:dyDescent="0.25">
      <c r="A118" s="128">
        <v>422</v>
      </c>
      <c r="B118" s="129" t="s">
        <v>148</v>
      </c>
      <c r="C118" s="130">
        <v>134472.48000000001</v>
      </c>
      <c r="D118" s="130">
        <v>134472.48000000001</v>
      </c>
      <c r="E118" s="151">
        <f t="shared" si="4"/>
        <v>100</v>
      </c>
    </row>
    <row r="119" spans="1:5" ht="21" customHeight="1" x14ac:dyDescent="0.25">
      <c r="A119" s="159">
        <v>4221</v>
      </c>
      <c r="B119" s="160" t="s">
        <v>147</v>
      </c>
      <c r="C119" s="133">
        <v>67134.600000000006</v>
      </c>
      <c r="D119" s="133">
        <v>67134.600000000006</v>
      </c>
      <c r="E119" s="151">
        <f t="shared" si="4"/>
        <v>100</v>
      </c>
    </row>
    <row r="120" spans="1:5" ht="21" customHeight="1" x14ac:dyDescent="0.25">
      <c r="A120" s="131">
        <v>4227</v>
      </c>
      <c r="B120" s="132" t="s">
        <v>167</v>
      </c>
      <c r="C120" s="133">
        <v>67337.88</v>
      </c>
      <c r="D120" s="133">
        <v>67337.88</v>
      </c>
      <c r="E120" s="151">
        <f t="shared" si="4"/>
        <v>100</v>
      </c>
    </row>
    <row r="121" spans="1:5" ht="23.25" customHeight="1" x14ac:dyDescent="0.25">
      <c r="A121" s="149" t="s">
        <v>168</v>
      </c>
      <c r="B121" s="149" t="s">
        <v>169</v>
      </c>
      <c r="C121" s="117">
        <v>17000</v>
      </c>
      <c r="D121" s="117">
        <v>17000</v>
      </c>
      <c r="E121" s="148">
        <f t="shared" si="4"/>
        <v>100</v>
      </c>
    </row>
    <row r="122" spans="1:5" ht="21" customHeight="1" x14ac:dyDescent="0.25">
      <c r="A122" s="158" t="s">
        <v>153</v>
      </c>
      <c r="B122" s="127" t="s">
        <v>81</v>
      </c>
      <c r="C122" s="117">
        <v>17000</v>
      </c>
      <c r="D122" s="117">
        <v>17000</v>
      </c>
      <c r="E122" s="148">
        <f t="shared" si="4"/>
        <v>100</v>
      </c>
    </row>
    <row r="123" spans="1:5" ht="21" customHeight="1" x14ac:dyDescent="0.25">
      <c r="A123" s="153">
        <v>3</v>
      </c>
      <c r="B123" s="155" t="s">
        <v>105</v>
      </c>
      <c r="C123" s="130">
        <v>17000</v>
      </c>
      <c r="D123" s="130">
        <v>17000</v>
      </c>
      <c r="E123" s="151">
        <f t="shared" si="4"/>
        <v>100</v>
      </c>
    </row>
    <row r="124" spans="1:5" ht="20.25" customHeight="1" x14ac:dyDescent="0.25">
      <c r="A124" s="128">
        <v>32</v>
      </c>
      <c r="B124" s="155" t="s">
        <v>34</v>
      </c>
      <c r="C124" s="130">
        <v>17000</v>
      </c>
      <c r="D124" s="130">
        <v>17000</v>
      </c>
      <c r="E124" s="151">
        <f t="shared" si="4"/>
        <v>100</v>
      </c>
    </row>
    <row r="125" spans="1:5" x14ac:dyDescent="0.25">
      <c r="A125" s="128">
        <v>322</v>
      </c>
      <c r="B125" s="129" t="s">
        <v>39</v>
      </c>
      <c r="C125" s="130">
        <v>17000</v>
      </c>
      <c r="D125" s="130">
        <v>17000</v>
      </c>
      <c r="E125" s="151">
        <f t="shared" si="4"/>
        <v>100</v>
      </c>
    </row>
    <row r="126" spans="1:5" ht="21" customHeight="1" x14ac:dyDescent="0.25">
      <c r="A126" s="159">
        <v>3225</v>
      </c>
      <c r="B126" s="160" t="s">
        <v>44</v>
      </c>
      <c r="C126" s="133">
        <v>17000</v>
      </c>
      <c r="D126" s="133">
        <v>17000</v>
      </c>
      <c r="E126" s="151">
        <f t="shared" si="4"/>
        <v>100</v>
      </c>
    </row>
    <row r="127" spans="1:5" ht="28.5" customHeight="1" x14ac:dyDescent="0.25">
      <c r="A127" s="163" t="s">
        <v>94</v>
      </c>
      <c r="B127" s="136" t="s">
        <v>176</v>
      </c>
      <c r="C127" s="117">
        <v>1512</v>
      </c>
      <c r="D127" s="117">
        <v>1512</v>
      </c>
      <c r="E127" s="148">
        <f t="shared" si="4"/>
        <v>100</v>
      </c>
    </row>
    <row r="128" spans="1:5" ht="23.25" customHeight="1" x14ac:dyDescent="0.25">
      <c r="A128" s="163" t="s">
        <v>177</v>
      </c>
      <c r="B128" s="136" t="s">
        <v>178</v>
      </c>
      <c r="C128" s="117">
        <v>1512</v>
      </c>
      <c r="D128" s="117">
        <v>1512</v>
      </c>
      <c r="E128" s="148">
        <f t="shared" si="4"/>
        <v>100</v>
      </c>
    </row>
    <row r="129" spans="1:5" ht="21" customHeight="1" x14ac:dyDescent="0.25">
      <c r="A129" s="163" t="s">
        <v>179</v>
      </c>
      <c r="B129" s="136" t="s">
        <v>180</v>
      </c>
      <c r="C129" s="117">
        <v>1512</v>
      </c>
      <c r="D129" s="117">
        <v>1512</v>
      </c>
      <c r="E129" s="148">
        <f t="shared" si="4"/>
        <v>100</v>
      </c>
    </row>
    <row r="130" spans="1:5" ht="21" customHeight="1" x14ac:dyDescent="0.25">
      <c r="A130" s="153">
        <v>3</v>
      </c>
      <c r="B130" s="155" t="s">
        <v>105</v>
      </c>
      <c r="C130" s="130">
        <v>1512</v>
      </c>
      <c r="D130" s="130">
        <v>1512</v>
      </c>
      <c r="E130" s="151">
        <f t="shared" si="4"/>
        <v>100</v>
      </c>
    </row>
    <row r="131" spans="1:5" ht="28.5" customHeight="1" x14ac:dyDescent="0.25">
      <c r="A131" s="153">
        <v>37</v>
      </c>
      <c r="B131" s="129" t="s">
        <v>174</v>
      </c>
      <c r="C131" s="130">
        <v>1512</v>
      </c>
      <c r="D131" s="130">
        <v>1512</v>
      </c>
      <c r="E131" s="151">
        <f t="shared" si="4"/>
        <v>100</v>
      </c>
    </row>
    <row r="132" spans="1:5" ht="26.25" customHeight="1" x14ac:dyDescent="0.25">
      <c r="A132" s="153">
        <v>372</v>
      </c>
      <c r="B132" s="129" t="s">
        <v>175</v>
      </c>
      <c r="C132" s="130">
        <v>1512</v>
      </c>
      <c r="D132" s="130">
        <v>1512</v>
      </c>
      <c r="E132" s="151">
        <f t="shared" si="4"/>
        <v>100</v>
      </c>
    </row>
    <row r="133" spans="1:5" ht="32.25" customHeight="1" x14ac:dyDescent="0.25">
      <c r="A133" s="159">
        <v>3722</v>
      </c>
      <c r="B133" s="132" t="s">
        <v>175</v>
      </c>
      <c r="C133" s="133">
        <v>1512</v>
      </c>
      <c r="D133" s="133">
        <v>1512</v>
      </c>
      <c r="E133" s="151">
        <f t="shared" si="4"/>
        <v>100</v>
      </c>
    </row>
    <row r="134" spans="1:5" ht="23.25" customHeight="1" x14ac:dyDescent="0.25">
      <c r="A134" s="165" t="s">
        <v>94</v>
      </c>
      <c r="B134" s="136" t="s">
        <v>112</v>
      </c>
      <c r="C134" s="137">
        <v>8559731</v>
      </c>
      <c r="D134" s="137">
        <v>9192291.6400000006</v>
      </c>
      <c r="E134" s="148">
        <f t="shared" si="4"/>
        <v>107.38995933400244</v>
      </c>
    </row>
    <row r="135" spans="1:5" ht="21" customHeight="1" x14ac:dyDescent="0.25">
      <c r="A135" s="149" t="s">
        <v>96</v>
      </c>
      <c r="B135" s="149" t="s">
        <v>5</v>
      </c>
      <c r="C135" s="117">
        <v>239000</v>
      </c>
      <c r="D135" s="117">
        <v>97623.43</v>
      </c>
      <c r="E135" s="148">
        <f t="shared" si="4"/>
        <v>40.846623430962339</v>
      </c>
    </row>
    <row r="136" spans="1:5" ht="24" customHeight="1" x14ac:dyDescent="0.25">
      <c r="A136" s="150" t="s">
        <v>154</v>
      </c>
      <c r="B136" s="149" t="s">
        <v>84</v>
      </c>
      <c r="C136" s="117">
        <v>4000</v>
      </c>
      <c r="D136" s="117">
        <v>7664.01</v>
      </c>
      <c r="E136" s="148">
        <f t="shared" ref="E136" si="5">D136/C136*100</f>
        <v>191.60025000000002</v>
      </c>
    </row>
    <row r="137" spans="1:5" ht="21" customHeight="1" x14ac:dyDescent="0.25">
      <c r="A137" s="152">
        <v>3</v>
      </c>
      <c r="B137" s="129" t="s">
        <v>105</v>
      </c>
      <c r="C137" s="130">
        <f>C138</f>
        <v>4000</v>
      </c>
      <c r="D137" s="130">
        <v>7664.01</v>
      </c>
      <c r="E137" s="151">
        <f t="shared" ref="E137:E158" si="6">D137/C137*100</f>
        <v>191.60025000000002</v>
      </c>
    </row>
    <row r="138" spans="1:5" ht="21" customHeight="1" x14ac:dyDescent="0.25">
      <c r="A138" s="152">
        <v>32</v>
      </c>
      <c r="B138" s="155" t="s">
        <v>34</v>
      </c>
      <c r="C138" s="130">
        <f>SUM(C139,C141)</f>
        <v>4000</v>
      </c>
      <c r="D138" s="130">
        <v>7664.01</v>
      </c>
      <c r="E138" s="151">
        <f t="shared" si="6"/>
        <v>191.60025000000002</v>
      </c>
    </row>
    <row r="139" spans="1:5" ht="21" customHeight="1" x14ac:dyDescent="0.25">
      <c r="A139" s="152">
        <v>321</v>
      </c>
      <c r="B139" s="129" t="s">
        <v>35</v>
      </c>
      <c r="C139" s="130">
        <f>C140</f>
        <v>1800</v>
      </c>
      <c r="D139" s="130">
        <v>1656.21</v>
      </c>
      <c r="E139" s="151">
        <f t="shared" si="6"/>
        <v>92.01166666666667</v>
      </c>
    </row>
    <row r="140" spans="1:5" ht="21" customHeight="1" x14ac:dyDescent="0.25">
      <c r="A140" s="156">
        <v>3213</v>
      </c>
      <c r="B140" s="132" t="s">
        <v>36</v>
      </c>
      <c r="C140" s="133">
        <v>1800</v>
      </c>
      <c r="D140" s="133">
        <v>1656.21</v>
      </c>
      <c r="E140" s="151">
        <f t="shared" si="6"/>
        <v>92.01166666666667</v>
      </c>
    </row>
    <row r="141" spans="1:5" ht="24.75" customHeight="1" x14ac:dyDescent="0.25">
      <c r="A141" s="152">
        <v>322</v>
      </c>
      <c r="B141" s="129" t="s">
        <v>39</v>
      </c>
      <c r="C141" s="130">
        <f>SUM(C142:C143)</f>
        <v>2200</v>
      </c>
      <c r="D141" s="130">
        <v>2158.79</v>
      </c>
      <c r="E141" s="151">
        <f t="shared" si="6"/>
        <v>98.12681818181818</v>
      </c>
    </row>
    <row r="142" spans="1:5" ht="21" customHeight="1" x14ac:dyDescent="0.25">
      <c r="A142" s="156">
        <v>3223</v>
      </c>
      <c r="B142" s="132" t="s">
        <v>42</v>
      </c>
      <c r="C142" s="133">
        <v>1200</v>
      </c>
      <c r="D142" s="133">
        <v>2099.79</v>
      </c>
      <c r="E142" s="151">
        <f t="shared" si="6"/>
        <v>174.98249999999999</v>
      </c>
    </row>
    <row r="143" spans="1:5" ht="21" customHeight="1" x14ac:dyDescent="0.25">
      <c r="A143" s="156">
        <v>3225</v>
      </c>
      <c r="B143" s="132" t="s">
        <v>99</v>
      </c>
      <c r="C143" s="133">
        <v>1000</v>
      </c>
      <c r="D143" s="133">
        <v>59</v>
      </c>
      <c r="E143" s="151">
        <f t="shared" si="6"/>
        <v>5.8999999999999995</v>
      </c>
    </row>
    <row r="144" spans="1:5" ht="21" customHeight="1" x14ac:dyDescent="0.25">
      <c r="A144" s="152">
        <v>329</v>
      </c>
      <c r="B144" s="129" t="s">
        <v>55</v>
      </c>
      <c r="C144" s="135">
        <v>0</v>
      </c>
      <c r="D144" s="130">
        <v>3849.01</v>
      </c>
      <c r="E144" s="151"/>
    </row>
    <row r="145" spans="1:5" ht="21" customHeight="1" x14ac:dyDescent="0.25">
      <c r="A145" s="156">
        <v>3299</v>
      </c>
      <c r="B145" s="132" t="s">
        <v>55</v>
      </c>
      <c r="C145" s="135">
        <v>0</v>
      </c>
      <c r="D145" s="133">
        <v>3849.01</v>
      </c>
      <c r="E145" s="151"/>
    </row>
    <row r="146" spans="1:5" ht="21" customHeight="1" x14ac:dyDescent="0.25">
      <c r="A146" s="150" t="s">
        <v>181</v>
      </c>
      <c r="B146" s="149" t="s">
        <v>182</v>
      </c>
      <c r="C146" s="117">
        <v>10000</v>
      </c>
      <c r="D146" s="117">
        <v>0</v>
      </c>
      <c r="E146" s="148"/>
    </row>
    <row r="147" spans="1:5" ht="21" customHeight="1" x14ac:dyDescent="0.25">
      <c r="A147" s="128">
        <v>3</v>
      </c>
      <c r="B147" s="129" t="s">
        <v>105</v>
      </c>
      <c r="C147" s="130">
        <v>10000</v>
      </c>
      <c r="D147" s="130">
        <v>0</v>
      </c>
      <c r="E147" s="151"/>
    </row>
    <row r="148" spans="1:5" ht="21" customHeight="1" x14ac:dyDescent="0.25">
      <c r="A148" s="128">
        <v>32</v>
      </c>
      <c r="B148" s="129" t="s">
        <v>34</v>
      </c>
      <c r="C148" s="130">
        <v>10000</v>
      </c>
      <c r="D148" s="130">
        <v>0</v>
      </c>
      <c r="E148" s="151"/>
    </row>
    <row r="149" spans="1:5" ht="21" customHeight="1" x14ac:dyDescent="0.25">
      <c r="A149" s="128">
        <v>322</v>
      </c>
      <c r="B149" s="129" t="s">
        <v>39</v>
      </c>
      <c r="C149" s="130">
        <v>5000</v>
      </c>
      <c r="D149" s="130">
        <v>0</v>
      </c>
      <c r="E149" s="151"/>
    </row>
    <row r="150" spans="1:5" ht="21" customHeight="1" x14ac:dyDescent="0.25">
      <c r="A150" s="156">
        <v>3222</v>
      </c>
      <c r="B150" s="132" t="s">
        <v>41</v>
      </c>
      <c r="C150" s="133">
        <v>5000</v>
      </c>
      <c r="D150" s="133">
        <v>0</v>
      </c>
      <c r="E150" s="151"/>
    </row>
    <row r="151" spans="1:5" ht="21" customHeight="1" x14ac:dyDescent="0.25">
      <c r="A151" s="152">
        <v>329</v>
      </c>
      <c r="B151" s="129" t="s">
        <v>55</v>
      </c>
      <c r="C151" s="130">
        <v>5000</v>
      </c>
      <c r="D151" s="133">
        <v>0</v>
      </c>
      <c r="E151" s="151"/>
    </row>
    <row r="152" spans="1:5" ht="21" customHeight="1" x14ac:dyDescent="0.25">
      <c r="A152" s="156">
        <v>3299</v>
      </c>
      <c r="B152" s="132" t="s">
        <v>55</v>
      </c>
      <c r="C152" s="133">
        <v>5000</v>
      </c>
      <c r="D152" s="130">
        <v>0</v>
      </c>
      <c r="E152" s="151"/>
    </row>
    <row r="153" spans="1:5" ht="30" customHeight="1" x14ac:dyDescent="0.25">
      <c r="A153" s="150" t="s">
        <v>171</v>
      </c>
      <c r="B153" s="149" t="s">
        <v>170</v>
      </c>
      <c r="C153" s="117">
        <f>C154</f>
        <v>20000</v>
      </c>
      <c r="D153" s="117">
        <v>85700.63</v>
      </c>
      <c r="E153" s="148">
        <f t="shared" ref="E153" si="7">D153/C153*100</f>
        <v>428.50315000000006</v>
      </c>
    </row>
    <row r="154" spans="1:5" ht="21" customHeight="1" x14ac:dyDescent="0.25">
      <c r="A154" s="152">
        <v>3</v>
      </c>
      <c r="B154" s="129" t="s">
        <v>105</v>
      </c>
      <c r="C154" s="130">
        <f>C155</f>
        <v>20000</v>
      </c>
      <c r="D154" s="130">
        <v>46734.31</v>
      </c>
      <c r="E154" s="151">
        <f t="shared" si="6"/>
        <v>233.67155</v>
      </c>
    </row>
    <row r="155" spans="1:5" ht="21" customHeight="1" x14ac:dyDescent="0.25">
      <c r="A155" s="152">
        <v>32</v>
      </c>
      <c r="B155" s="154" t="s">
        <v>34</v>
      </c>
      <c r="C155" s="130">
        <f>C156</f>
        <v>20000</v>
      </c>
      <c r="D155" s="130">
        <v>46734.31</v>
      </c>
      <c r="E155" s="151">
        <f t="shared" si="6"/>
        <v>233.67155</v>
      </c>
    </row>
    <row r="156" spans="1:5" ht="21" customHeight="1" x14ac:dyDescent="0.25">
      <c r="A156" s="152">
        <v>323</v>
      </c>
      <c r="B156" s="129" t="s">
        <v>45</v>
      </c>
      <c r="C156" s="130">
        <f>SUM(C157:C158)</f>
        <v>20000</v>
      </c>
      <c r="D156" s="130">
        <v>46734.31</v>
      </c>
      <c r="E156" s="151">
        <f t="shared" si="6"/>
        <v>233.67155</v>
      </c>
    </row>
    <row r="157" spans="1:5" ht="21" customHeight="1" x14ac:dyDescent="0.25">
      <c r="A157" s="156">
        <v>3231</v>
      </c>
      <c r="B157" s="132" t="s">
        <v>46</v>
      </c>
      <c r="C157" s="133">
        <v>10000</v>
      </c>
      <c r="D157" s="133">
        <v>38607.730000000003</v>
      </c>
      <c r="E157" s="151">
        <f t="shared" si="6"/>
        <v>386.07730000000004</v>
      </c>
    </row>
    <row r="158" spans="1:5" ht="21" customHeight="1" x14ac:dyDescent="0.25">
      <c r="A158" s="156">
        <v>3232</v>
      </c>
      <c r="B158" s="132" t="s">
        <v>47</v>
      </c>
      <c r="C158" s="133">
        <v>10000</v>
      </c>
      <c r="D158" s="133">
        <v>8126.58</v>
      </c>
      <c r="E158" s="151">
        <f t="shared" si="6"/>
        <v>81.265799999999999</v>
      </c>
    </row>
    <row r="159" spans="1:5" ht="21" customHeight="1" x14ac:dyDescent="0.25">
      <c r="A159" s="152">
        <v>329</v>
      </c>
      <c r="B159" s="129" t="s">
        <v>55</v>
      </c>
      <c r="C159" s="135">
        <v>0</v>
      </c>
      <c r="D159" s="130">
        <v>38966.32</v>
      </c>
      <c r="E159" s="151"/>
    </row>
    <row r="160" spans="1:5" ht="21" customHeight="1" x14ac:dyDescent="0.25">
      <c r="A160" s="156">
        <v>3299</v>
      </c>
      <c r="B160" s="132" t="s">
        <v>55</v>
      </c>
      <c r="C160" s="135">
        <v>0</v>
      </c>
      <c r="D160" s="133">
        <v>38966.32</v>
      </c>
      <c r="E160" s="151"/>
    </row>
    <row r="161" spans="1:5" ht="21" customHeight="1" x14ac:dyDescent="0.25">
      <c r="A161" s="150" t="s">
        <v>172</v>
      </c>
      <c r="B161" s="149" t="s">
        <v>86</v>
      </c>
      <c r="C161" s="117">
        <f>C162</f>
        <v>205000</v>
      </c>
      <c r="D161" s="117">
        <v>4258.79</v>
      </c>
      <c r="E161" s="148">
        <f t="shared" ref="E161:E163" si="8">D161/C161*100</f>
        <v>2.0774585365853659</v>
      </c>
    </row>
    <row r="162" spans="1:5" ht="21" customHeight="1" x14ac:dyDescent="0.25">
      <c r="A162" s="152">
        <v>3</v>
      </c>
      <c r="B162" s="129" t="s">
        <v>105</v>
      </c>
      <c r="C162" s="130">
        <f>C163</f>
        <v>205000</v>
      </c>
      <c r="D162" s="130">
        <v>4258.79</v>
      </c>
      <c r="E162" s="151">
        <f t="shared" si="8"/>
        <v>2.0774585365853659</v>
      </c>
    </row>
    <row r="163" spans="1:5" ht="23.25" customHeight="1" x14ac:dyDescent="0.25">
      <c r="A163" s="152">
        <v>32</v>
      </c>
      <c r="B163" s="154" t="s">
        <v>34</v>
      </c>
      <c r="C163" s="130">
        <f>SUM(C169,C164)</f>
        <v>205000</v>
      </c>
      <c r="D163" s="130">
        <v>4258.79</v>
      </c>
      <c r="E163" s="151">
        <f t="shared" si="8"/>
        <v>2.0774585365853659</v>
      </c>
    </row>
    <row r="164" spans="1:5" ht="19.5" customHeight="1" x14ac:dyDescent="0.25">
      <c r="A164" s="152">
        <v>322</v>
      </c>
      <c r="B164" s="129" t="s">
        <v>39</v>
      </c>
      <c r="C164" s="130">
        <f>C166</f>
        <v>20000</v>
      </c>
      <c r="D164" s="140">
        <v>1227.2</v>
      </c>
      <c r="E164" s="151"/>
    </row>
    <row r="165" spans="1:5" ht="22.5" customHeight="1" x14ac:dyDescent="0.25">
      <c r="A165" s="131">
        <v>3221</v>
      </c>
      <c r="B165" s="132" t="s">
        <v>40</v>
      </c>
      <c r="C165" s="141">
        <v>0</v>
      </c>
      <c r="D165" s="142">
        <v>1227.2</v>
      </c>
      <c r="E165" s="151"/>
    </row>
    <row r="166" spans="1:5" ht="21" customHeight="1" x14ac:dyDescent="0.25">
      <c r="A166" s="156">
        <v>3225</v>
      </c>
      <c r="B166" s="132" t="s">
        <v>99</v>
      </c>
      <c r="C166" s="133">
        <v>20000</v>
      </c>
      <c r="D166" s="133">
        <v>0</v>
      </c>
      <c r="E166" s="151"/>
    </row>
    <row r="167" spans="1:5" ht="21" customHeight="1" x14ac:dyDescent="0.25">
      <c r="A167" s="152">
        <v>323</v>
      </c>
      <c r="B167" s="161" t="s">
        <v>45</v>
      </c>
      <c r="C167" s="133">
        <v>0</v>
      </c>
      <c r="D167" s="140">
        <v>3031.59</v>
      </c>
      <c r="E167" s="151"/>
    </row>
    <row r="168" spans="1:5" ht="21" customHeight="1" x14ac:dyDescent="0.25">
      <c r="A168" s="131">
        <v>3237</v>
      </c>
      <c r="B168" s="132" t="s">
        <v>52</v>
      </c>
      <c r="C168" s="141">
        <v>0</v>
      </c>
      <c r="D168" s="142">
        <v>3031.59</v>
      </c>
      <c r="E168" s="151"/>
    </row>
    <row r="169" spans="1:5" x14ac:dyDescent="0.25">
      <c r="A169" s="152">
        <v>329</v>
      </c>
      <c r="B169" s="155" t="s">
        <v>55</v>
      </c>
      <c r="C169" s="130">
        <f>C170</f>
        <v>185000</v>
      </c>
      <c r="D169" s="130">
        <v>0</v>
      </c>
      <c r="E169" s="151">
        <f t="shared" ref="E169:E185" si="9">D169/C169*100</f>
        <v>0</v>
      </c>
    </row>
    <row r="170" spans="1:5" x14ac:dyDescent="0.25">
      <c r="A170" s="156">
        <v>3299</v>
      </c>
      <c r="B170" s="132" t="s">
        <v>55</v>
      </c>
      <c r="C170" s="133">
        <v>185000</v>
      </c>
      <c r="D170" s="133">
        <v>0</v>
      </c>
      <c r="E170" s="151">
        <f t="shared" si="9"/>
        <v>0</v>
      </c>
    </row>
    <row r="171" spans="1:5" x14ac:dyDescent="0.25">
      <c r="A171" s="149" t="s">
        <v>103</v>
      </c>
      <c r="B171" s="149" t="s">
        <v>113</v>
      </c>
      <c r="C171" s="138">
        <f>C173</f>
        <v>7722790</v>
      </c>
      <c r="D171" s="117">
        <v>8381687.7199999997</v>
      </c>
      <c r="E171" s="148">
        <f t="shared" si="9"/>
        <v>108.53186115380582</v>
      </c>
    </row>
    <row r="172" spans="1:5" x14ac:dyDescent="0.25">
      <c r="A172" s="150" t="s">
        <v>172</v>
      </c>
      <c r="B172" s="149" t="s">
        <v>86</v>
      </c>
      <c r="C172" s="138">
        <v>7722790</v>
      </c>
      <c r="D172" s="117">
        <v>8381687.7199999997</v>
      </c>
      <c r="E172" s="148">
        <f t="shared" si="9"/>
        <v>108.53186115380582</v>
      </c>
    </row>
    <row r="173" spans="1:5" x14ac:dyDescent="0.25">
      <c r="A173" s="152">
        <v>3</v>
      </c>
      <c r="B173" s="155" t="s">
        <v>105</v>
      </c>
      <c r="C173" s="134">
        <f>SUM(C174,C183)</f>
        <v>7722790</v>
      </c>
      <c r="D173" s="130">
        <v>8337104.5499999998</v>
      </c>
      <c r="E173" s="151">
        <f t="shared" si="9"/>
        <v>107.95456758503079</v>
      </c>
    </row>
    <row r="174" spans="1:5" x14ac:dyDescent="0.25">
      <c r="A174" s="152">
        <v>31</v>
      </c>
      <c r="B174" s="155" t="s">
        <v>27</v>
      </c>
      <c r="C174" s="134">
        <f>SUM(C175,C179,C181)</f>
        <v>7400972</v>
      </c>
      <c r="D174" s="130">
        <v>7876121.6600000001</v>
      </c>
      <c r="E174" s="151">
        <f t="shared" si="9"/>
        <v>106.42009806279501</v>
      </c>
    </row>
    <row r="175" spans="1:5" x14ac:dyDescent="0.25">
      <c r="A175" s="152">
        <v>311</v>
      </c>
      <c r="B175" s="155" t="s">
        <v>106</v>
      </c>
      <c r="C175" s="134">
        <f>SUM(C176:C178)</f>
        <v>6154156</v>
      </c>
      <c r="D175" s="130">
        <v>6504728.0099999998</v>
      </c>
      <c r="E175" s="151">
        <f t="shared" si="9"/>
        <v>105.69650834330491</v>
      </c>
    </row>
    <row r="176" spans="1:5" x14ac:dyDescent="0.25">
      <c r="A176" s="156">
        <v>3111</v>
      </c>
      <c r="B176" s="157" t="s">
        <v>107</v>
      </c>
      <c r="C176" s="135">
        <v>6033156</v>
      </c>
      <c r="D176" s="133">
        <v>6324141.2000000002</v>
      </c>
      <c r="E176" s="151">
        <f t="shared" si="9"/>
        <v>104.82310087788215</v>
      </c>
    </row>
    <row r="177" spans="1:5" x14ac:dyDescent="0.25">
      <c r="A177" s="156">
        <v>3113</v>
      </c>
      <c r="B177" s="157" t="s">
        <v>173</v>
      </c>
      <c r="C177" s="135">
        <v>60000</v>
      </c>
      <c r="D177" s="133">
        <v>105559.4</v>
      </c>
      <c r="E177" s="151">
        <f t="shared" si="9"/>
        <v>175.9323333333333</v>
      </c>
    </row>
    <row r="178" spans="1:5" x14ac:dyDescent="0.25">
      <c r="A178" s="156">
        <v>3114</v>
      </c>
      <c r="B178" s="157" t="s">
        <v>114</v>
      </c>
      <c r="C178" s="135">
        <v>61000</v>
      </c>
      <c r="D178" s="133">
        <v>75027.41</v>
      </c>
      <c r="E178" s="151">
        <f t="shared" si="9"/>
        <v>122.99575409836065</v>
      </c>
    </row>
    <row r="179" spans="1:5" x14ac:dyDescent="0.25">
      <c r="A179" s="152">
        <v>312</v>
      </c>
      <c r="B179" s="155" t="s">
        <v>30</v>
      </c>
      <c r="C179" s="134">
        <f>C180</f>
        <v>231381</v>
      </c>
      <c r="D179" s="130">
        <v>297771.81</v>
      </c>
      <c r="E179" s="151">
        <f t="shared" si="9"/>
        <v>128.69328510119672</v>
      </c>
    </row>
    <row r="180" spans="1:5" x14ac:dyDescent="0.25">
      <c r="A180" s="156">
        <v>3121</v>
      </c>
      <c r="B180" s="157" t="s">
        <v>30</v>
      </c>
      <c r="C180" s="135">
        <v>231381</v>
      </c>
      <c r="D180" s="133">
        <v>297771.81</v>
      </c>
      <c r="E180" s="151">
        <f t="shared" si="9"/>
        <v>128.69328510119672</v>
      </c>
    </row>
    <row r="181" spans="1:5" x14ac:dyDescent="0.25">
      <c r="A181" s="152">
        <v>313</v>
      </c>
      <c r="B181" s="155" t="s">
        <v>108</v>
      </c>
      <c r="C181" s="134">
        <f>C182</f>
        <v>1015435</v>
      </c>
      <c r="D181" s="130">
        <v>1073621.8400000001</v>
      </c>
      <c r="E181" s="151">
        <f t="shared" si="9"/>
        <v>105.73023777986774</v>
      </c>
    </row>
    <row r="182" spans="1:5" x14ac:dyDescent="0.25">
      <c r="A182" s="156">
        <v>3132</v>
      </c>
      <c r="B182" s="157" t="s">
        <v>32</v>
      </c>
      <c r="C182" s="135">
        <v>1015435</v>
      </c>
      <c r="D182" s="133">
        <v>1073621.8400000001</v>
      </c>
      <c r="E182" s="151">
        <f t="shared" si="9"/>
        <v>105.73023777986774</v>
      </c>
    </row>
    <row r="183" spans="1:5" x14ac:dyDescent="0.25">
      <c r="A183" s="152">
        <v>32</v>
      </c>
      <c r="B183" s="155" t="s">
        <v>34</v>
      </c>
      <c r="C183" s="139">
        <f>C185</f>
        <v>321818</v>
      </c>
      <c r="D183" s="140">
        <v>478981.78</v>
      </c>
      <c r="E183" s="151">
        <f t="shared" si="9"/>
        <v>148.83623041594939</v>
      </c>
    </row>
    <row r="184" spans="1:5" x14ac:dyDescent="0.25">
      <c r="A184" s="128">
        <v>321</v>
      </c>
      <c r="B184" s="132" t="s">
        <v>35</v>
      </c>
      <c r="C184" s="139">
        <f>C185</f>
        <v>321818</v>
      </c>
      <c r="D184" s="140">
        <v>409881.16</v>
      </c>
      <c r="E184" s="151">
        <f t="shared" si="9"/>
        <v>127.36427421710408</v>
      </c>
    </row>
    <row r="185" spans="1:5" x14ac:dyDescent="0.25">
      <c r="A185" s="131">
        <v>3212</v>
      </c>
      <c r="B185" s="132" t="s">
        <v>109</v>
      </c>
      <c r="C185" s="141">
        <v>321818</v>
      </c>
      <c r="D185" s="142">
        <v>409881.16</v>
      </c>
      <c r="E185" s="151">
        <f t="shared" si="9"/>
        <v>127.36427421710408</v>
      </c>
    </row>
    <row r="186" spans="1:5" x14ac:dyDescent="0.25">
      <c r="A186" s="128">
        <v>323</v>
      </c>
      <c r="B186" s="129" t="s">
        <v>45</v>
      </c>
      <c r="C186" s="141">
        <v>0</v>
      </c>
      <c r="D186" s="140">
        <v>6460</v>
      </c>
      <c r="E186" s="151"/>
    </row>
    <row r="187" spans="1:5" x14ac:dyDescent="0.25">
      <c r="A187" s="131">
        <v>3236</v>
      </c>
      <c r="B187" s="132" t="s">
        <v>51</v>
      </c>
      <c r="C187" s="141">
        <v>0</v>
      </c>
      <c r="D187" s="142">
        <v>6460</v>
      </c>
      <c r="E187" s="151"/>
    </row>
    <row r="188" spans="1:5" x14ac:dyDescent="0.25">
      <c r="A188" s="128">
        <v>329</v>
      </c>
      <c r="B188" s="129" t="s">
        <v>55</v>
      </c>
      <c r="C188" s="141">
        <v>0</v>
      </c>
      <c r="D188" s="140">
        <v>62640.62</v>
      </c>
      <c r="E188" s="151"/>
    </row>
    <row r="189" spans="1:5" x14ac:dyDescent="0.25">
      <c r="A189" s="131">
        <v>3296</v>
      </c>
      <c r="B189" s="132" t="s">
        <v>59</v>
      </c>
      <c r="C189" s="141">
        <v>0</v>
      </c>
      <c r="D189" s="142">
        <v>26515.62</v>
      </c>
      <c r="E189" s="151"/>
    </row>
    <row r="190" spans="1:5" x14ac:dyDescent="0.25">
      <c r="A190" s="131">
        <v>3299</v>
      </c>
      <c r="B190" s="132" t="s">
        <v>55</v>
      </c>
      <c r="C190" s="141">
        <v>0</v>
      </c>
      <c r="D190" s="142">
        <v>36125</v>
      </c>
      <c r="E190" s="151"/>
    </row>
    <row r="191" spans="1:5" x14ac:dyDescent="0.25">
      <c r="A191" s="128">
        <v>34</v>
      </c>
      <c r="B191" s="129" t="s">
        <v>102</v>
      </c>
      <c r="C191" s="141">
        <v>0</v>
      </c>
      <c r="D191" s="140">
        <v>19778.27</v>
      </c>
      <c r="E191" s="151"/>
    </row>
    <row r="192" spans="1:5" x14ac:dyDescent="0.25">
      <c r="A192" s="128">
        <v>343</v>
      </c>
      <c r="B192" s="129" t="s">
        <v>70</v>
      </c>
      <c r="C192" s="141">
        <v>0</v>
      </c>
      <c r="D192" s="140">
        <v>19778.27</v>
      </c>
      <c r="E192" s="151"/>
    </row>
    <row r="193" spans="1:5" x14ac:dyDescent="0.25">
      <c r="A193" s="131">
        <v>3433</v>
      </c>
      <c r="B193" s="132" t="s">
        <v>70</v>
      </c>
      <c r="C193" s="141">
        <v>0</v>
      </c>
      <c r="D193" s="142">
        <v>19778.27</v>
      </c>
      <c r="E193" s="151"/>
    </row>
    <row r="194" spans="1:5" ht="26.25" x14ac:dyDescent="0.25">
      <c r="A194" s="128">
        <v>37</v>
      </c>
      <c r="B194" s="129" t="s">
        <v>174</v>
      </c>
      <c r="C194" s="141">
        <v>0</v>
      </c>
      <c r="D194" s="140">
        <v>6806.01</v>
      </c>
      <c r="E194" s="151"/>
    </row>
    <row r="195" spans="1:5" ht="26.25" x14ac:dyDescent="0.25">
      <c r="A195" s="128">
        <v>372</v>
      </c>
      <c r="B195" s="129" t="s">
        <v>175</v>
      </c>
      <c r="C195" s="141">
        <v>0</v>
      </c>
      <c r="D195" s="140">
        <v>6806.01</v>
      </c>
      <c r="E195" s="151"/>
    </row>
    <row r="196" spans="1:5" ht="26.25" x14ac:dyDescent="0.25">
      <c r="A196" s="131">
        <v>3722</v>
      </c>
      <c r="B196" s="132" t="s">
        <v>175</v>
      </c>
      <c r="C196" s="141">
        <v>0</v>
      </c>
      <c r="D196" s="142">
        <v>6806.01</v>
      </c>
      <c r="E196" s="151"/>
    </row>
    <row r="197" spans="1:5" ht="25.5" x14ac:dyDescent="0.25">
      <c r="A197" s="150" t="s">
        <v>115</v>
      </c>
      <c r="B197" s="149" t="s">
        <v>116</v>
      </c>
      <c r="C197" s="117">
        <v>214500</v>
      </c>
      <c r="D197" s="117">
        <v>337258.6</v>
      </c>
      <c r="E197" s="148">
        <f t="shared" ref="E197:E239" si="10">D197/C197*100</f>
        <v>157.23011655011655</v>
      </c>
    </row>
    <row r="198" spans="1:5" x14ac:dyDescent="0.25">
      <c r="A198" s="150" t="s">
        <v>183</v>
      </c>
      <c r="B198" s="149" t="s">
        <v>170</v>
      </c>
      <c r="C198" s="117">
        <v>174000</v>
      </c>
      <c r="D198" s="117">
        <v>263945.09999999998</v>
      </c>
      <c r="E198" s="148">
        <f t="shared" si="10"/>
        <v>151.69258620689655</v>
      </c>
    </row>
    <row r="199" spans="1:5" x14ac:dyDescent="0.25">
      <c r="A199" s="152">
        <v>3</v>
      </c>
      <c r="B199" s="155" t="s">
        <v>105</v>
      </c>
      <c r="C199" s="130">
        <v>174000</v>
      </c>
      <c r="D199" s="130">
        <v>263945.09999999998</v>
      </c>
      <c r="E199" s="151">
        <f t="shared" si="10"/>
        <v>151.69258620689655</v>
      </c>
    </row>
    <row r="200" spans="1:5" x14ac:dyDescent="0.25">
      <c r="A200" s="153">
        <v>32</v>
      </c>
      <c r="B200" s="154" t="s">
        <v>34</v>
      </c>
      <c r="C200" s="130">
        <v>174000</v>
      </c>
      <c r="D200" s="130">
        <v>263945.09999999998</v>
      </c>
      <c r="E200" s="151">
        <f t="shared" si="10"/>
        <v>151.69258620689655</v>
      </c>
    </row>
    <row r="201" spans="1:5" x14ac:dyDescent="0.25">
      <c r="A201" s="128">
        <v>322</v>
      </c>
      <c r="B201" s="129" t="s">
        <v>39</v>
      </c>
      <c r="C201" s="130">
        <v>174000</v>
      </c>
      <c r="D201" s="130">
        <v>263945.09999999998</v>
      </c>
      <c r="E201" s="151">
        <f t="shared" si="10"/>
        <v>151.69258620689655</v>
      </c>
    </row>
    <row r="202" spans="1:5" x14ac:dyDescent="0.25">
      <c r="A202" s="156">
        <v>3222</v>
      </c>
      <c r="B202" s="157" t="s">
        <v>41</v>
      </c>
      <c r="C202" s="133">
        <v>174000</v>
      </c>
      <c r="D202" s="133">
        <v>263945.09999999998</v>
      </c>
      <c r="E202" s="151">
        <f t="shared" si="10"/>
        <v>151.69258620689655</v>
      </c>
    </row>
    <row r="203" spans="1:5" x14ac:dyDescent="0.25">
      <c r="A203" s="150" t="s">
        <v>184</v>
      </c>
      <c r="B203" s="149" t="s">
        <v>86</v>
      </c>
      <c r="C203" s="117">
        <v>40500</v>
      </c>
      <c r="D203" s="117">
        <v>73313.5</v>
      </c>
      <c r="E203" s="148">
        <f t="shared" si="10"/>
        <v>181.020987654321</v>
      </c>
    </row>
    <row r="204" spans="1:5" x14ac:dyDescent="0.25">
      <c r="A204" s="152">
        <v>3</v>
      </c>
      <c r="B204" s="155" t="s">
        <v>105</v>
      </c>
      <c r="C204" s="130">
        <v>40500</v>
      </c>
      <c r="D204" s="130">
        <v>73313.5</v>
      </c>
      <c r="E204" s="151">
        <f t="shared" si="10"/>
        <v>181.020987654321</v>
      </c>
    </row>
    <row r="205" spans="1:5" x14ac:dyDescent="0.25">
      <c r="A205" s="153">
        <v>32</v>
      </c>
      <c r="B205" s="154" t="s">
        <v>34</v>
      </c>
      <c r="C205" s="130">
        <v>40500</v>
      </c>
      <c r="D205" s="130">
        <v>73313.5</v>
      </c>
      <c r="E205" s="151">
        <f t="shared" si="10"/>
        <v>181.020987654321</v>
      </c>
    </row>
    <row r="206" spans="1:5" x14ac:dyDescent="0.25">
      <c r="A206" s="128">
        <v>322</v>
      </c>
      <c r="B206" s="129" t="s">
        <v>39</v>
      </c>
      <c r="C206" s="130">
        <v>40500</v>
      </c>
      <c r="D206" s="130">
        <v>73313.5</v>
      </c>
      <c r="E206" s="151">
        <f t="shared" si="10"/>
        <v>181.020987654321</v>
      </c>
    </row>
    <row r="207" spans="1:5" x14ac:dyDescent="0.25">
      <c r="A207" s="156">
        <v>3222</v>
      </c>
      <c r="B207" s="157" t="s">
        <v>41</v>
      </c>
      <c r="C207" s="133">
        <v>40500</v>
      </c>
      <c r="D207" s="133">
        <v>73313.5</v>
      </c>
      <c r="E207" s="151">
        <f t="shared" si="10"/>
        <v>181.020987654321</v>
      </c>
    </row>
    <row r="208" spans="1:5" ht="25.5" x14ac:dyDescent="0.25">
      <c r="A208" s="150" t="s">
        <v>117</v>
      </c>
      <c r="B208" s="149" t="s">
        <v>118</v>
      </c>
      <c r="C208" s="117">
        <f>C210</f>
        <v>160141</v>
      </c>
      <c r="D208" s="117">
        <v>194268.64</v>
      </c>
      <c r="E208" s="148">
        <f t="shared" si="10"/>
        <v>121.31099468593303</v>
      </c>
    </row>
    <row r="209" spans="1:5" x14ac:dyDescent="0.25">
      <c r="A209" s="150" t="s">
        <v>172</v>
      </c>
      <c r="B209" s="149" t="s">
        <v>86</v>
      </c>
      <c r="C209" s="117">
        <v>160141</v>
      </c>
      <c r="D209" s="117">
        <v>194268.64</v>
      </c>
      <c r="E209" s="148">
        <f t="shared" si="10"/>
        <v>121.31099468593303</v>
      </c>
    </row>
    <row r="210" spans="1:5" x14ac:dyDescent="0.25">
      <c r="A210" s="152">
        <v>3</v>
      </c>
      <c r="B210" s="155" t="s">
        <v>105</v>
      </c>
      <c r="C210" s="130">
        <f>SUM(C211,C218)</f>
        <v>160141</v>
      </c>
      <c r="D210" s="130">
        <v>194268.64</v>
      </c>
      <c r="E210" s="151">
        <f t="shared" si="10"/>
        <v>121.31099468593303</v>
      </c>
    </row>
    <row r="211" spans="1:5" x14ac:dyDescent="0.25">
      <c r="A211" s="152">
        <v>31</v>
      </c>
      <c r="B211" s="155" t="s">
        <v>27</v>
      </c>
      <c r="C211" s="130">
        <f>SUM(C212,C214,C216)</f>
        <v>153214</v>
      </c>
      <c r="D211" s="130">
        <v>185870.72</v>
      </c>
      <c r="E211" s="151">
        <f t="shared" si="10"/>
        <v>121.3144490712337</v>
      </c>
    </row>
    <row r="212" spans="1:5" x14ac:dyDescent="0.25">
      <c r="A212" s="152">
        <v>311</v>
      </c>
      <c r="B212" s="155" t="s">
        <v>106</v>
      </c>
      <c r="C212" s="130">
        <f>C213</f>
        <v>126488</v>
      </c>
      <c r="D212" s="130">
        <v>153960.37</v>
      </c>
      <c r="E212" s="151">
        <f t="shared" si="10"/>
        <v>121.71934887103914</v>
      </c>
    </row>
    <row r="213" spans="1:5" x14ac:dyDescent="0.25">
      <c r="A213" s="156">
        <v>3111</v>
      </c>
      <c r="B213" s="157" t="s">
        <v>107</v>
      </c>
      <c r="C213" s="133">
        <v>126488</v>
      </c>
      <c r="D213" s="133">
        <v>153960.37</v>
      </c>
      <c r="E213" s="151">
        <f t="shared" si="10"/>
        <v>121.71934887103914</v>
      </c>
    </row>
    <row r="214" spans="1:5" x14ac:dyDescent="0.25">
      <c r="A214" s="152">
        <v>312</v>
      </c>
      <c r="B214" s="155" t="s">
        <v>30</v>
      </c>
      <c r="C214" s="130">
        <f>C215</f>
        <v>4200</v>
      </c>
      <c r="D214" s="130">
        <v>6506.9</v>
      </c>
      <c r="E214" s="151">
        <f t="shared" si="10"/>
        <v>154.92619047619047</v>
      </c>
    </row>
    <row r="215" spans="1:5" x14ac:dyDescent="0.25">
      <c r="A215" s="156">
        <v>3121</v>
      </c>
      <c r="B215" s="157" t="s">
        <v>30</v>
      </c>
      <c r="C215" s="133">
        <v>4200</v>
      </c>
      <c r="D215" s="133">
        <v>6506.9</v>
      </c>
      <c r="E215" s="151">
        <f t="shared" si="10"/>
        <v>154.92619047619047</v>
      </c>
    </row>
    <row r="216" spans="1:5" x14ac:dyDescent="0.25">
      <c r="A216" s="152">
        <v>313</v>
      </c>
      <c r="B216" s="155" t="s">
        <v>108</v>
      </c>
      <c r="C216" s="120">
        <f>C217</f>
        <v>22526</v>
      </c>
      <c r="D216" s="140">
        <v>25403.45</v>
      </c>
      <c r="E216" s="151">
        <f t="shared" si="10"/>
        <v>112.77390570895854</v>
      </c>
    </row>
    <row r="217" spans="1:5" x14ac:dyDescent="0.25">
      <c r="A217" s="156">
        <v>3132</v>
      </c>
      <c r="B217" s="157" t="s">
        <v>32</v>
      </c>
      <c r="C217" s="121">
        <v>22526</v>
      </c>
      <c r="D217" s="142">
        <v>25403.45</v>
      </c>
      <c r="E217" s="151">
        <f t="shared" si="10"/>
        <v>112.77390570895854</v>
      </c>
    </row>
    <row r="218" spans="1:5" x14ac:dyDescent="0.25">
      <c r="A218" s="152">
        <v>32</v>
      </c>
      <c r="B218" s="155" t="s">
        <v>34</v>
      </c>
      <c r="C218" s="130">
        <f>C219</f>
        <v>6927</v>
      </c>
      <c r="D218" s="130">
        <v>8397.92</v>
      </c>
      <c r="E218" s="151">
        <f t="shared" si="10"/>
        <v>121.23458928829218</v>
      </c>
    </row>
    <row r="219" spans="1:5" x14ac:dyDescent="0.25">
      <c r="A219" s="128">
        <v>321</v>
      </c>
      <c r="B219" s="129" t="s">
        <v>35</v>
      </c>
      <c r="C219" s="164">
        <f>SUM(C220:C221)</f>
        <v>6927</v>
      </c>
      <c r="D219" s="130">
        <v>8397.92</v>
      </c>
      <c r="E219" s="151">
        <f t="shared" si="10"/>
        <v>121.23458928829218</v>
      </c>
    </row>
    <row r="220" spans="1:5" x14ac:dyDescent="0.25">
      <c r="A220" s="131">
        <v>3211</v>
      </c>
      <c r="B220" s="132" t="s">
        <v>36</v>
      </c>
      <c r="C220" s="144">
        <v>460</v>
      </c>
      <c r="D220" s="144">
        <v>0</v>
      </c>
      <c r="E220" s="151">
        <f t="shared" si="10"/>
        <v>0</v>
      </c>
    </row>
    <row r="221" spans="1:5" x14ac:dyDescent="0.25">
      <c r="A221" s="131">
        <v>3212</v>
      </c>
      <c r="B221" s="132" t="s">
        <v>109</v>
      </c>
      <c r="C221" s="133">
        <v>6467</v>
      </c>
      <c r="D221" s="133">
        <v>8397.92</v>
      </c>
      <c r="E221" s="151">
        <f t="shared" si="10"/>
        <v>129.85804855419823</v>
      </c>
    </row>
    <row r="222" spans="1:5" ht="25.5" x14ac:dyDescent="0.25">
      <c r="A222" s="150" t="s">
        <v>119</v>
      </c>
      <c r="B222" s="149" t="s">
        <v>120</v>
      </c>
      <c r="C222" s="117">
        <f>C224</f>
        <v>28300</v>
      </c>
      <c r="D222" s="117">
        <v>1500</v>
      </c>
      <c r="E222" s="148">
        <f t="shared" si="10"/>
        <v>5.3003533568904597</v>
      </c>
    </row>
    <row r="223" spans="1:5" x14ac:dyDescent="0.25">
      <c r="A223" s="150" t="s">
        <v>184</v>
      </c>
      <c r="B223" s="149" t="s">
        <v>86</v>
      </c>
      <c r="C223" s="117">
        <v>28300</v>
      </c>
      <c r="D223" s="117">
        <v>1500</v>
      </c>
      <c r="E223" s="148">
        <f t="shared" si="10"/>
        <v>5.3003533568904597</v>
      </c>
    </row>
    <row r="224" spans="1:5" x14ac:dyDescent="0.25">
      <c r="A224" s="152">
        <v>3</v>
      </c>
      <c r="B224" s="155" t="s">
        <v>105</v>
      </c>
      <c r="C224" s="130">
        <f t="shared" ref="C224:C225" si="11">C225</f>
        <v>28300</v>
      </c>
      <c r="D224" s="130">
        <v>1500</v>
      </c>
      <c r="E224" s="151">
        <f t="shared" si="10"/>
        <v>5.3003533568904597</v>
      </c>
    </row>
    <row r="225" spans="1:5" x14ac:dyDescent="0.25">
      <c r="A225" s="153">
        <v>32</v>
      </c>
      <c r="B225" s="154" t="s">
        <v>34</v>
      </c>
      <c r="C225" s="130">
        <f t="shared" si="11"/>
        <v>28300</v>
      </c>
      <c r="D225" s="130">
        <v>1500</v>
      </c>
      <c r="E225" s="151">
        <f t="shared" si="10"/>
        <v>5.3003533568904597</v>
      </c>
    </row>
    <row r="226" spans="1:5" x14ac:dyDescent="0.25">
      <c r="A226" s="128">
        <v>323</v>
      </c>
      <c r="B226" s="129" t="s">
        <v>45</v>
      </c>
      <c r="C226" s="130">
        <f>C227</f>
        <v>28300</v>
      </c>
      <c r="D226" s="130">
        <v>1500</v>
      </c>
      <c r="E226" s="151">
        <f t="shared" si="10"/>
        <v>5.3003533568904597</v>
      </c>
    </row>
    <row r="227" spans="1:5" x14ac:dyDescent="0.25">
      <c r="A227" s="156">
        <v>3231</v>
      </c>
      <c r="B227" s="132" t="s">
        <v>46</v>
      </c>
      <c r="C227" s="133">
        <v>28300</v>
      </c>
      <c r="D227" s="133">
        <v>1500</v>
      </c>
      <c r="E227" s="151">
        <f t="shared" si="10"/>
        <v>5.3003533568904597</v>
      </c>
    </row>
    <row r="228" spans="1:5" ht="25.5" x14ac:dyDescent="0.25">
      <c r="A228" s="150" t="s">
        <v>121</v>
      </c>
      <c r="B228" s="149" t="s">
        <v>122</v>
      </c>
      <c r="C228" s="117">
        <v>8000</v>
      </c>
      <c r="D228" s="117">
        <v>12788.7</v>
      </c>
      <c r="E228" s="148">
        <f t="shared" si="10"/>
        <v>159.85875000000001</v>
      </c>
    </row>
    <row r="229" spans="1:5" x14ac:dyDescent="0.25">
      <c r="A229" s="150" t="s">
        <v>184</v>
      </c>
      <c r="B229" s="149" t="s">
        <v>86</v>
      </c>
      <c r="C229" s="117">
        <v>8000</v>
      </c>
      <c r="D229" s="117">
        <v>12788.7</v>
      </c>
      <c r="E229" s="148">
        <f t="shared" si="10"/>
        <v>159.85875000000001</v>
      </c>
    </row>
    <row r="230" spans="1:5" x14ac:dyDescent="0.25">
      <c r="A230" s="128">
        <v>3</v>
      </c>
      <c r="B230" s="155" t="s">
        <v>105</v>
      </c>
      <c r="C230" s="130">
        <v>8000</v>
      </c>
      <c r="D230" s="130">
        <v>12788.7</v>
      </c>
      <c r="E230" s="151">
        <f t="shared" si="10"/>
        <v>159.85875000000001</v>
      </c>
    </row>
    <row r="231" spans="1:5" x14ac:dyDescent="0.25">
      <c r="A231" s="152">
        <v>37</v>
      </c>
      <c r="B231" s="155" t="s">
        <v>123</v>
      </c>
      <c r="C231" s="130">
        <v>8000</v>
      </c>
      <c r="D231" s="130">
        <v>12788.7</v>
      </c>
      <c r="E231" s="151">
        <f t="shared" si="10"/>
        <v>159.85875000000001</v>
      </c>
    </row>
    <row r="232" spans="1:5" x14ac:dyDescent="0.25">
      <c r="A232" s="128">
        <v>372</v>
      </c>
      <c r="B232" s="155" t="s">
        <v>123</v>
      </c>
      <c r="C232" s="130">
        <v>8000</v>
      </c>
      <c r="D232" s="130">
        <v>12788.7</v>
      </c>
      <c r="E232" s="151">
        <f t="shared" si="10"/>
        <v>159.85875000000001</v>
      </c>
    </row>
    <row r="233" spans="1:5" x14ac:dyDescent="0.25">
      <c r="A233" s="156">
        <v>3721</v>
      </c>
      <c r="B233" s="157" t="s">
        <v>123</v>
      </c>
      <c r="C233" s="133">
        <v>8000</v>
      </c>
      <c r="D233" s="133">
        <v>12788.7</v>
      </c>
      <c r="E233" s="151">
        <f t="shared" si="10"/>
        <v>159.85875000000001</v>
      </c>
    </row>
    <row r="234" spans="1:5" ht="25.5" x14ac:dyDescent="0.25">
      <c r="A234" s="150" t="s">
        <v>124</v>
      </c>
      <c r="B234" s="149" t="s">
        <v>125</v>
      </c>
      <c r="C234" s="145">
        <v>187000</v>
      </c>
      <c r="D234" s="119">
        <v>167164.54999999999</v>
      </c>
      <c r="E234" s="148">
        <f t="shared" si="10"/>
        <v>89.392807486631014</v>
      </c>
    </row>
    <row r="235" spans="1:5" x14ac:dyDescent="0.25">
      <c r="A235" s="150" t="s">
        <v>185</v>
      </c>
      <c r="B235" s="149" t="s">
        <v>86</v>
      </c>
      <c r="C235" s="145">
        <v>187000</v>
      </c>
      <c r="D235" s="119">
        <v>167164.54999999999</v>
      </c>
      <c r="E235" s="148">
        <f t="shared" si="10"/>
        <v>89.392807486631014</v>
      </c>
    </row>
    <row r="236" spans="1:5" x14ac:dyDescent="0.25">
      <c r="A236" s="128">
        <v>4</v>
      </c>
      <c r="B236" s="129" t="s">
        <v>126</v>
      </c>
      <c r="C236" s="143">
        <v>187000</v>
      </c>
      <c r="D236" s="162">
        <v>167164.54999999999</v>
      </c>
      <c r="E236" s="151">
        <f t="shared" si="10"/>
        <v>89.392807486631014</v>
      </c>
    </row>
    <row r="237" spans="1:5" ht="25.5" x14ac:dyDescent="0.25">
      <c r="A237" s="152">
        <v>42</v>
      </c>
      <c r="B237" s="155" t="s">
        <v>75</v>
      </c>
      <c r="C237" s="139">
        <v>187000</v>
      </c>
      <c r="D237" s="162">
        <v>167164.54999999999</v>
      </c>
      <c r="E237" s="151">
        <f t="shared" si="10"/>
        <v>89.392807486631014</v>
      </c>
    </row>
    <row r="238" spans="1:5" x14ac:dyDescent="0.25">
      <c r="A238" s="152">
        <v>424</v>
      </c>
      <c r="B238" s="155" t="s">
        <v>74</v>
      </c>
      <c r="C238" s="139">
        <v>187000</v>
      </c>
      <c r="D238" s="162">
        <v>167164.54999999999</v>
      </c>
      <c r="E238" s="151">
        <f t="shared" si="10"/>
        <v>89.392807486631014</v>
      </c>
    </row>
    <row r="239" spans="1:5" x14ac:dyDescent="0.25">
      <c r="A239" s="125">
        <v>4241</v>
      </c>
      <c r="B239" s="146" t="s">
        <v>74</v>
      </c>
      <c r="C239" s="141">
        <v>187000</v>
      </c>
      <c r="D239" s="147">
        <v>167164.54999999999</v>
      </c>
      <c r="E239" s="151">
        <f t="shared" si="10"/>
        <v>89.392807486631014</v>
      </c>
    </row>
    <row r="242" spans="4:4" x14ac:dyDescent="0.25">
      <c r="D242" t="s">
        <v>204</v>
      </c>
    </row>
    <row r="243" spans="4:4" x14ac:dyDescent="0.25">
      <c r="D243" t="s">
        <v>205</v>
      </c>
    </row>
  </sheetData>
  <sheetProtection algorithmName="SHA-512" hashValue="RGCfXk4VWAhGTKK9AM86DlVNCIYo/IUIUHOlSornmVrE1O9iepTjOG48+Nput1Vgmbf4giJU6pfPTNsPEAIh5g==" saltValue="mtkaKxxPXJeNvfZCxW47CQ==" spinCount="100000" sheet="1" objects="1" scenarios="1"/>
  <pageMargins left="0.7" right="0.7" top="0.75" bottom="0.75" header="0.3" footer="0.3"/>
  <pageSetup paperSize="9" orientation="landscape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Sažetak Računa prihoda i rashod</vt:lpstr>
      <vt:lpstr>Ekonomska klasifikacija prihodi</vt:lpstr>
      <vt:lpstr>Ekonomska klasifikacija rashodi</vt:lpstr>
      <vt:lpstr>Prihodi i rashodi po izvorima f</vt:lpstr>
      <vt:lpstr>po izvorima ,ekon. i prog. k.</vt:lpstr>
      <vt:lpstr>List2</vt:lpstr>
      <vt:lpstr>List3</vt:lpstr>
      <vt:lpstr>List4</vt:lpstr>
      <vt:lpstr>List5</vt:lpstr>
      <vt:lpstr>List6</vt:lpstr>
      <vt:lpstr>List7</vt:lpstr>
      <vt:lpstr>List8</vt:lpstr>
      <vt:lpstr>List9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2023-03-16T07:38:25Z</cp:lastPrinted>
  <dcterms:created xsi:type="dcterms:W3CDTF">2022-07-12T12:57:06Z</dcterms:created>
  <dcterms:modified xsi:type="dcterms:W3CDTF">2023-03-16T10:40:33Z</dcterms:modified>
</cp:coreProperties>
</file>