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000" firstSheet="2" activeTab="3"/>
  </bookViews>
  <sheets>
    <sheet name="Sažetak Računa prihoda i rashod" sheetId="1" r:id="rId1"/>
    <sheet name="Ekonomska klasifikacija prihodi" sheetId="2" r:id="rId2"/>
    <sheet name="Ekonomska klasifikacija rashodi" sheetId="3" r:id="rId3"/>
    <sheet name="Prihodi i rashodi po izvorima f" sheetId="4" r:id="rId4"/>
    <sheet name="Rashodi prema funkcijskoj klasi" sheetId="6" r:id="rId5"/>
    <sheet name="po izvorima ,ekon. i prog. k." sheetId="5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4" l="1"/>
  <c r="E41" i="4"/>
  <c r="G20" i="5"/>
  <c r="E44" i="4" l="1"/>
  <c r="C42" i="4"/>
  <c r="C43" i="4" s="1"/>
  <c r="C41" i="4"/>
  <c r="C40" i="4"/>
  <c r="C30" i="4"/>
  <c r="C25" i="4"/>
  <c r="C16" i="4"/>
  <c r="C19" i="1" l="1"/>
  <c r="G17" i="6" l="1"/>
  <c r="G16" i="6"/>
  <c r="G15" i="6"/>
  <c r="G14" i="6"/>
  <c r="G13" i="6"/>
  <c r="G12" i="6"/>
  <c r="G11" i="6"/>
  <c r="G10" i="6"/>
  <c r="F17" i="6"/>
  <c r="F16" i="6"/>
  <c r="F15" i="6"/>
  <c r="F14" i="6"/>
  <c r="F13" i="6"/>
  <c r="F12" i="6"/>
  <c r="F11" i="6"/>
  <c r="F10" i="6"/>
  <c r="E155" i="5" l="1"/>
  <c r="E154" i="5"/>
  <c r="E106" i="5" l="1"/>
  <c r="E105" i="5"/>
  <c r="E104" i="5"/>
  <c r="E112" i="5"/>
  <c r="E111" i="5"/>
  <c r="E110" i="5"/>
  <c r="E109" i="5"/>
  <c r="E108" i="5"/>
  <c r="E107" i="5"/>
  <c r="E89" i="5"/>
  <c r="E90" i="5"/>
  <c r="E91" i="5"/>
  <c r="E92" i="5"/>
  <c r="E93" i="5"/>
  <c r="E94" i="5"/>
  <c r="E95" i="5"/>
  <c r="E96" i="5"/>
  <c r="E97" i="5"/>
  <c r="E72" i="5"/>
  <c r="E71" i="5"/>
  <c r="E76" i="5"/>
  <c r="E75" i="5"/>
  <c r="E74" i="5"/>
  <c r="E73" i="5"/>
  <c r="E70" i="5"/>
  <c r="E64" i="5"/>
  <c r="E63" i="5"/>
  <c r="E62" i="5"/>
  <c r="E61" i="5"/>
  <c r="E60" i="5"/>
  <c r="E59" i="5"/>
  <c r="E57" i="5"/>
  <c r="E56" i="5"/>
  <c r="E55" i="5"/>
  <c r="E54" i="5"/>
  <c r="E53" i="5"/>
  <c r="E52" i="5"/>
  <c r="E51" i="5"/>
  <c r="F66" i="3" l="1"/>
  <c r="D14" i="4" l="1"/>
  <c r="F14" i="4" s="1"/>
  <c r="D15" i="4"/>
  <c r="F15" i="4" s="1"/>
  <c r="D16" i="4" l="1"/>
  <c r="G12" i="2"/>
  <c r="H12" i="2"/>
  <c r="G13" i="2"/>
  <c r="H13" i="2"/>
  <c r="G14" i="2"/>
  <c r="H14" i="2"/>
  <c r="G15" i="2"/>
  <c r="H15" i="2"/>
  <c r="G16" i="2"/>
  <c r="G17" i="2"/>
  <c r="G18" i="2"/>
  <c r="G19" i="2"/>
  <c r="H19" i="2"/>
  <c r="G20" i="2"/>
  <c r="H20" i="2"/>
  <c r="G21" i="2"/>
  <c r="H21" i="2"/>
  <c r="G22" i="2"/>
  <c r="H22" i="2"/>
  <c r="G23" i="2"/>
  <c r="H23" i="2"/>
  <c r="H24" i="2"/>
  <c r="H25" i="2"/>
  <c r="H26" i="2"/>
  <c r="H27" i="2"/>
  <c r="G28" i="2"/>
  <c r="H28" i="2"/>
  <c r="E232" i="5" l="1"/>
  <c r="E219" i="5"/>
  <c r="E218" i="5"/>
  <c r="E223" i="5"/>
  <c r="E222" i="5"/>
  <c r="E221" i="5"/>
  <c r="E220" i="5"/>
  <c r="E136" i="5"/>
  <c r="E135" i="5"/>
  <c r="E254" i="5"/>
  <c r="E253" i="5"/>
  <c r="E252" i="5"/>
  <c r="E251" i="5"/>
  <c r="E250" i="5"/>
  <c r="E249" i="5"/>
  <c r="E167" i="5"/>
  <c r="E130" i="5" l="1"/>
  <c r="F57" i="3" l="1"/>
  <c r="F56" i="3"/>
  <c r="G56" i="3"/>
  <c r="G51" i="3"/>
  <c r="C13" i="1"/>
  <c r="E248" i="5" l="1"/>
  <c r="C193" i="5" l="1"/>
  <c r="C121" i="5"/>
  <c r="C77" i="5"/>
  <c r="E69" i="5"/>
  <c r="E68" i="5"/>
  <c r="E67" i="5"/>
  <c r="E66" i="5"/>
  <c r="D39" i="4"/>
  <c r="D38" i="4"/>
  <c r="D29" i="4"/>
  <c r="D28" i="4"/>
  <c r="D24" i="4"/>
  <c r="D23" i="4"/>
  <c r="D19" i="4"/>
  <c r="D18" i="4"/>
  <c r="D42" i="4" l="1"/>
  <c r="D41" i="4"/>
  <c r="G44" i="3"/>
  <c r="F18" i="1" l="1"/>
  <c r="F17" i="1"/>
  <c r="F14" i="1"/>
  <c r="F13" i="1"/>
  <c r="E19" i="1"/>
  <c r="C16" i="1"/>
  <c r="F55" i="3"/>
  <c r="F54" i="3"/>
  <c r="G68" i="3"/>
  <c r="G67" i="3"/>
  <c r="G64" i="3"/>
  <c r="G63" i="3"/>
  <c r="G62" i="3"/>
  <c r="F16" i="1" l="1"/>
  <c r="D43" i="4"/>
  <c r="E120" i="5"/>
  <c r="E166" i="5" l="1"/>
  <c r="E247" i="5"/>
  <c r="E246" i="5"/>
  <c r="E245" i="5"/>
  <c r="E244" i="5"/>
  <c r="E243" i="5"/>
  <c r="E242" i="5"/>
  <c r="E241" i="5"/>
  <c r="E240" i="5"/>
  <c r="E239" i="5"/>
  <c r="E234" i="5"/>
  <c r="E233" i="5"/>
  <c r="E231" i="5"/>
  <c r="E226" i="5"/>
  <c r="E217" i="5"/>
  <c r="E216" i="5"/>
  <c r="E213" i="5"/>
  <c r="E211" i="5"/>
  <c r="E209" i="5"/>
  <c r="E205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89" i="5"/>
  <c r="E187" i="5"/>
  <c r="E185" i="5"/>
  <c r="E184" i="5"/>
  <c r="E183" i="5"/>
  <c r="E128" i="5"/>
  <c r="E121" i="5"/>
  <c r="E153" i="5"/>
  <c r="E152" i="5"/>
  <c r="E122" i="5"/>
  <c r="E127" i="5"/>
  <c r="E103" i="5"/>
  <c r="E101" i="5"/>
  <c r="E100" i="5"/>
  <c r="E99" i="5"/>
  <c r="E98" i="5"/>
  <c r="E88" i="5"/>
  <c r="E87" i="5"/>
  <c r="E86" i="5"/>
  <c r="E85" i="5"/>
  <c r="E84" i="5"/>
  <c r="E83" i="5"/>
  <c r="E82" i="5"/>
  <c r="E81" i="5"/>
  <c r="E80" i="5"/>
  <c r="E79" i="5"/>
  <c r="E78" i="5"/>
  <c r="E77" i="5"/>
  <c r="E58" i="5"/>
  <c r="E65" i="5" l="1"/>
  <c r="G61" i="3"/>
  <c r="F46" i="3"/>
  <c r="G46" i="3"/>
  <c r="F11" i="3"/>
  <c r="G11" i="3"/>
  <c r="E50" i="5" l="1"/>
  <c r="E48" i="5"/>
  <c r="E43" i="5"/>
  <c r="E42" i="5"/>
  <c r="E40" i="5"/>
  <c r="E39" i="5"/>
  <c r="E37" i="5"/>
  <c r="E36" i="5"/>
  <c r="E35" i="5"/>
  <c r="E34" i="5"/>
  <c r="E33" i="5"/>
  <c r="E32" i="5"/>
  <c r="E31" i="5"/>
  <c r="E29" i="5"/>
  <c r="E28" i="5"/>
  <c r="E27" i="5"/>
  <c r="E26" i="5"/>
  <c r="E25" i="5"/>
  <c r="E24" i="5"/>
  <c r="E212" i="5"/>
  <c r="E210" i="5"/>
  <c r="E208" i="5"/>
  <c r="E191" i="5"/>
  <c r="E190" i="5"/>
  <c r="E188" i="5"/>
  <c r="E186" i="5"/>
  <c r="E182" i="5"/>
  <c r="E125" i="5"/>
  <c r="E49" i="5"/>
  <c r="E47" i="5"/>
  <c r="E41" i="5"/>
  <c r="E38" i="5"/>
  <c r="E30" i="5"/>
  <c r="E23" i="5"/>
  <c r="E214" i="5" l="1"/>
  <c r="E215" i="5"/>
  <c r="E151" i="5"/>
  <c r="E158" i="5"/>
  <c r="E207" i="5"/>
  <c r="E124" i="5"/>
  <c r="E179" i="5" l="1"/>
  <c r="E181" i="5"/>
  <c r="E228" i="5"/>
  <c r="E150" i="5"/>
  <c r="E157" i="5"/>
  <c r="E123" i="5"/>
  <c r="E46" i="5"/>
  <c r="E22" i="5"/>
  <c r="E206" i="5"/>
  <c r="F42" i="4"/>
  <c r="F41" i="4"/>
  <c r="F29" i="4"/>
  <c r="F28" i="4"/>
  <c r="F24" i="4"/>
  <c r="F23" i="4"/>
  <c r="F19" i="4"/>
  <c r="F18" i="4"/>
  <c r="E225" i="5" l="1"/>
  <c r="E227" i="5"/>
  <c r="E178" i="5"/>
  <c r="E180" i="5"/>
  <c r="E148" i="5"/>
  <c r="E149" i="5"/>
  <c r="E156" i="5"/>
  <c r="E44" i="5"/>
  <c r="E45" i="5"/>
  <c r="E204" i="5"/>
  <c r="C20" i="5"/>
  <c r="E21" i="5"/>
  <c r="G57" i="3"/>
  <c r="G55" i="3"/>
  <c r="G54" i="3"/>
  <c r="G52" i="3"/>
  <c r="G50" i="3"/>
  <c r="G47" i="3"/>
  <c r="G43" i="3"/>
  <c r="G41" i="3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C19" i="5" l="1"/>
  <c r="E20" i="5"/>
  <c r="H30" i="2"/>
  <c r="H29" i="2"/>
  <c r="E19" i="5" l="1"/>
  <c r="E18" i="5"/>
  <c r="F52" i="3"/>
  <c r="F51" i="3"/>
  <c r="F50" i="3"/>
  <c r="F49" i="3"/>
  <c r="F48" i="3"/>
  <c r="F47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G30" i="2"/>
  <c r="G29" i="2"/>
</calcChain>
</file>

<file path=xl/sharedStrings.xml><?xml version="1.0" encoding="utf-8"?>
<sst xmlns="http://schemas.openxmlformats.org/spreadsheetml/2006/main" count="495" uniqueCount="232">
  <si>
    <t>Osnovna škola braće Radića</t>
  </si>
  <si>
    <t>Školska 20,Kloštar Ivanić</t>
  </si>
  <si>
    <t>Sažetak Računa prihoda i rashoda i Računa financiranja</t>
  </si>
  <si>
    <t>PRIHODI UKUPNO</t>
  </si>
  <si>
    <t>RASHODI UKUPNO</t>
  </si>
  <si>
    <t>RASHODI POSLOVANJA</t>
  </si>
  <si>
    <t>RAZLIKA-VIŠAK/MANJAK</t>
  </si>
  <si>
    <t>Indeks =4/3*100</t>
  </si>
  <si>
    <t>OPĆI DIO</t>
  </si>
  <si>
    <t>Naziv računa</t>
  </si>
  <si>
    <t>Račun prihoda/ primitaka</t>
  </si>
  <si>
    <t>Pomoći iz inozemstva i od subjekata unutar općeg proračuna</t>
  </si>
  <si>
    <t>Pomoći proračunskim korisnicima iz proračuna koji im nije nadležan</t>
  </si>
  <si>
    <t>Tekuće pomoći proračunskimkorisnicima iz proračuna koji im nije nadležan</t>
  </si>
  <si>
    <t>Prihodi od imovine</t>
  </si>
  <si>
    <t>Prihodi od financijske imovine</t>
  </si>
  <si>
    <t>Kamate na oročena sredstvai depozite po viđenju</t>
  </si>
  <si>
    <t>Prihodi od upravnih i administrativnih pristojbi,pristojbi po posebnim propisima</t>
  </si>
  <si>
    <t>Prihodi po posebnim propisima</t>
  </si>
  <si>
    <t>Ostali nespomenuti prihodi</t>
  </si>
  <si>
    <t>Prihodi od prodaje proizvoda i robe te pruženih usluga</t>
  </si>
  <si>
    <t>Prihodi od pruženih usluga</t>
  </si>
  <si>
    <t>Prihodi iz nadležnog proračuna i od HZZO-a na temelju ugovorenih obveza</t>
  </si>
  <si>
    <t>Prihodi iz nadležnog proračuna za financiranje rashoda poslovanja</t>
  </si>
  <si>
    <t>Prihodi iz nadležnog proračuna za financiranje rashoda polovanja</t>
  </si>
  <si>
    <t>Višak prihoda</t>
  </si>
  <si>
    <t>Račun rashoda/izdatka</t>
  </si>
  <si>
    <t>Rashodi za zaposlene</t>
  </si>
  <si>
    <t>Plaća/Bruto/</t>
  </si>
  <si>
    <t>Plaće za redovan rad</t>
  </si>
  <si>
    <t>Ostali rashodi za zaposlene</t>
  </si>
  <si>
    <t>Doprinosi na plaću</t>
  </si>
  <si>
    <t>Doprinosi za obvezno zdravstveno</t>
  </si>
  <si>
    <t>Materijalni rashodi</t>
  </si>
  <si>
    <t>Naknada troškova zaposlenima</t>
  </si>
  <si>
    <t>Službena putovanja</t>
  </si>
  <si>
    <t>Naknada za prijevoz ,za rad na terenu i odvojen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</si>
  <si>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</si>
  <si>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</si>
  <si>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</si>
  <si>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</si>
  <si>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</si>
  <si>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</si>
  <si>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</si>
  <si>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</si>
  <si>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telefona,pošte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</si>
  <si>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</si>
  <si>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</si>
  <si>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</si>
  <si>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</si>
  <si>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</si>
  <si>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</si>
  <si>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</si>
  <si>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</si>
  <si>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</si>
  <si>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Reprezentacija</t>
  </si>
  <si>
    <t>Članarine i norme</t>
  </si>
  <si>
    <t>Pristojbe i naknade</t>
  </si>
  <si>
    <t>Ostali financijski rashodi</t>
  </si>
  <si>
    <t>Financijski rashodi</t>
  </si>
  <si>
    <t>Bankarske usluge i usluge platnog prometa</t>
  </si>
  <si>
    <t>Naknade građanima i kućanstvima natemelju osiguranja i druge naknade</t>
  </si>
  <si>
    <t>Ostale naknade građanima i kućanstvima iz proračuna</t>
  </si>
  <si>
    <t>Naknada građanima i kućanstvimo u novcu</t>
  </si>
  <si>
    <t>Naknada građanima i kućanstvimo u naravi</t>
  </si>
  <si>
    <t>UKUPNI RASHODI</t>
  </si>
  <si>
    <t>Plaće za prekovremeni rad</t>
  </si>
  <si>
    <t>Plaće za posebne uvjete rada</t>
  </si>
  <si>
    <t>Zatezne kamate</t>
  </si>
  <si>
    <t>UKUPNI PRIHODI</t>
  </si>
  <si>
    <t>Indeks 5/3*100</t>
  </si>
  <si>
    <t>Indeks 5/4*100</t>
  </si>
  <si>
    <t>Knjige</t>
  </si>
  <si>
    <t>Rashodi za nabavu proizvedene dugotrajne imovine</t>
  </si>
  <si>
    <t xml:space="preserve"> </t>
  </si>
  <si>
    <t>Naziv izvora financiranja</t>
  </si>
  <si>
    <t>Indeks</t>
  </si>
  <si>
    <t>Opći prihodi i primici</t>
  </si>
  <si>
    <t>PRIHODI</t>
  </si>
  <si>
    <t>RASHODI</t>
  </si>
  <si>
    <t>Vlastiti prihodi</t>
  </si>
  <si>
    <t xml:space="preserve">                       PRIHODI</t>
  </si>
  <si>
    <t>Pomoći</t>
  </si>
  <si>
    <t xml:space="preserve">PRIHODI </t>
  </si>
  <si>
    <t>4=3/2*100</t>
  </si>
  <si>
    <t>Kloštar Ivanić,Školska 20</t>
  </si>
  <si>
    <t>Šifra</t>
  </si>
  <si>
    <t>Naziv</t>
  </si>
  <si>
    <t>PRORAČUNSKI KORISNIK</t>
  </si>
  <si>
    <t>OSNOVNA ŠKOLA BRAĆE RADIĆA</t>
  </si>
  <si>
    <t>Program 1001</t>
  </si>
  <si>
    <t>MINIMALNI STANDARD U OSNOVNOM ŠKOLSTVU- MATERIJALNI I FINANCIJSKI RASHODI</t>
  </si>
  <si>
    <t>Aktivnost A100001</t>
  </si>
  <si>
    <t xml:space="preserve">Rashodi poslovanja </t>
  </si>
  <si>
    <t>Naknade troškova zaposlenima</t>
  </si>
  <si>
    <t>Sitni inventar</t>
  </si>
  <si>
    <t>Službena,radna i zaštitna odjeća i obuća</t>
  </si>
  <si>
    <t>Intelektualne i ostale usluge</t>
  </si>
  <si>
    <t>Financijski  rashodi</t>
  </si>
  <si>
    <t>Aktivnost A100002</t>
  </si>
  <si>
    <t>TEKUĆE INVESTICIJSKO ODRŽAVANJE- minimalni standard</t>
  </si>
  <si>
    <t>Rashodi poslovanja</t>
  </si>
  <si>
    <t>Plaće</t>
  </si>
  <si>
    <t xml:space="preserve">Plaće za redovan rad </t>
  </si>
  <si>
    <t>Doprinosi za plaće</t>
  </si>
  <si>
    <t>Naknada za prijevoz na posao i s posla</t>
  </si>
  <si>
    <t>Tekući projekt T100041</t>
  </si>
  <si>
    <t>E-TEHNIČAR</t>
  </si>
  <si>
    <t>PROGRAMI OSNOVNIH ŠKOLA IZVAN ŽUPANIJSKOG PRORAČUNA</t>
  </si>
  <si>
    <t>Administrativno ,tehničko i stručno osoblje</t>
  </si>
  <si>
    <t>Plaća za posebne uvjete rada</t>
  </si>
  <si>
    <t>Tekući projekt T100003</t>
  </si>
  <si>
    <t>ŠKOLSKA KUHINJA</t>
  </si>
  <si>
    <t>Tekući projekt T100006</t>
  </si>
  <si>
    <t>PRODUŽENI BORAVAK</t>
  </si>
  <si>
    <t>Tekući projekt  T100010</t>
  </si>
  <si>
    <t>Ostale izvanškolske aktivnosti</t>
  </si>
  <si>
    <t>Tekući projekt  T100019</t>
  </si>
  <si>
    <t>PRIJEVOZ UČENIKA S TEŠKOĆAMA</t>
  </si>
  <si>
    <t>Naknada građanima i kučanstvima</t>
  </si>
  <si>
    <t>Tekući projekt T100020</t>
  </si>
  <si>
    <t>NABAVA UDŽBENIKA ZA UČENIKE</t>
  </si>
  <si>
    <t>Rashodi za nabavu nefinancijske imovine</t>
  </si>
  <si>
    <t xml:space="preserve">   POSEBAN DIO</t>
  </si>
  <si>
    <t>POJAČANI STANDARD U ŠKOLSTVU</t>
  </si>
  <si>
    <t>Donacije od pravnih i fizičkih osoba izvan općeg proračuna i povrat donacija po protestiranim jamstvima</t>
  </si>
  <si>
    <t>Tekuće donacije</t>
  </si>
  <si>
    <t>IZVRŠENJE PRIHODA PO EKONOMSKOJ KASIFIKACIJI</t>
  </si>
  <si>
    <t>IZVRŠENJE RASHODA PO EKONOMSKOJ KASIFIKACIJI</t>
  </si>
  <si>
    <t xml:space="preserve">                                                              Prihodi i rashodi po izvorima financiranja</t>
  </si>
  <si>
    <t xml:space="preserve">                      OPĆI DIO</t>
  </si>
  <si>
    <t>Izvršenje Rashoda i izdataka ekonomskoj i programskoj klasifikaciji i izvorima financiranja</t>
  </si>
  <si>
    <t>Prihodi poslovanja</t>
  </si>
  <si>
    <t>Premija osiguranja</t>
  </si>
  <si>
    <t>Uredska oprema i namještaj</t>
  </si>
  <si>
    <t>Postrojenja i oprema</t>
  </si>
  <si>
    <t>Uređaji,strojevi i oprema za ostale namjene</t>
  </si>
  <si>
    <t xml:space="preserve">Knjige </t>
  </si>
  <si>
    <t>Decentralizirana sredstva -OŠ</t>
  </si>
  <si>
    <t>Izvor 4.1.</t>
  </si>
  <si>
    <t>Izvor 1.1.</t>
  </si>
  <si>
    <t>Izvor 3.3.</t>
  </si>
  <si>
    <t xml:space="preserve">Izvor 1.1 </t>
  </si>
  <si>
    <t>Izvor 5.T.</t>
  </si>
  <si>
    <t>MZO-EFS III</t>
  </si>
  <si>
    <t>Tekući projekt T100054</t>
  </si>
  <si>
    <t>Prihodi za posebne namjene</t>
  </si>
  <si>
    <t xml:space="preserve">Izvor 4.L. </t>
  </si>
  <si>
    <t xml:space="preserve">Izvor 5.K. </t>
  </si>
  <si>
    <t>Plaća za prekovremeni rad</t>
  </si>
  <si>
    <t xml:space="preserve">Izvor 4.L </t>
  </si>
  <si>
    <t>Izvori 5.K.</t>
  </si>
  <si>
    <t xml:space="preserve">Izvori 5.K. </t>
  </si>
  <si>
    <t>Ukupni višak prihoda</t>
  </si>
  <si>
    <t>Manjak prihoda</t>
  </si>
  <si>
    <t>Donacije</t>
  </si>
  <si>
    <t>6  PRIHODI POSLOVANJA</t>
  </si>
  <si>
    <t>7 PRIHODI OD PRODAJE NEFINANCIJSKE IMOVINE</t>
  </si>
  <si>
    <t>3 RASHODI POSLOVANJA</t>
  </si>
  <si>
    <t>4 RASHODI ZA NEFINANCIJSKU IMOVINU</t>
  </si>
  <si>
    <t xml:space="preserve">PRIHODI/RASHODI </t>
  </si>
  <si>
    <t>RAČUN FINANCIRANJA</t>
  </si>
  <si>
    <t>8 PRIMICI OD FINANCIJSKE IMOVINE I ZADUŽIVANJA</t>
  </si>
  <si>
    <t>5 IZDACI ZA FINANCIJSKU IMOVINU I OTPLATE ZAJMOVA</t>
  </si>
  <si>
    <t>NETO FINANCIRANJE</t>
  </si>
  <si>
    <t>VIŠAK/MANJAK +NETO FINANCIRANJE</t>
  </si>
  <si>
    <t>PRIMICI/IZDACI</t>
  </si>
  <si>
    <t>REZULTAT NA 922</t>
  </si>
  <si>
    <t>NAZIV</t>
  </si>
  <si>
    <t>UKUPNI DONOS VIŠKA  IZ PRETHODNIH GODINA</t>
  </si>
  <si>
    <t>VIŠAK IZ PRETHODNIH GODINA KOJI SE POTROŠIO</t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</si>
  <si>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Calibri"/>
        <family val="2"/>
        <charset val="238"/>
        <scheme val="minor"/>
      </rPr>
      <t>Izvršenje prihoda, rashoda i rezultata prema izvorima financiranja</t>
    </r>
  </si>
  <si>
    <t>Prihodi od prodaje proizvoda i robe</t>
  </si>
  <si>
    <t>Naknade za rad predstavničkim izvršnim tijelima</t>
  </si>
  <si>
    <t>Opći prihodi i primici/Decentralizirana sredstva</t>
  </si>
  <si>
    <t>Tekući projekt T100008</t>
  </si>
  <si>
    <t>Učeničke zadruge</t>
  </si>
  <si>
    <t>663.61</t>
  </si>
  <si>
    <t>Tekući projekt T100026</t>
  </si>
  <si>
    <t>Školska sportska društva</t>
  </si>
  <si>
    <t>Izvor 6.3.</t>
  </si>
  <si>
    <t>Ostali rashodi</t>
  </si>
  <si>
    <t>Tekuće donacije u naravi</t>
  </si>
  <si>
    <t>Ukupni manjak prihoda</t>
  </si>
  <si>
    <t xml:space="preserve">REZULTAT </t>
  </si>
  <si>
    <t>5=4/3*100</t>
  </si>
  <si>
    <t>Godišnje  izvršenje prethodne godine /2022./</t>
  </si>
  <si>
    <t>Godišnje  izvršenje/2023./</t>
  </si>
  <si>
    <t>Godišnje izvršenje prethodne godine /2022./</t>
  </si>
  <si>
    <t>Godišnje izvršenje/2023./</t>
  </si>
  <si>
    <t>Ostvareno/  izvršenje 1.1.2023.-31.12.2023</t>
  </si>
  <si>
    <t>Prihodi iz nadležnog proračuna za financiranje rashoda za nabavu nefinancijske imovine</t>
  </si>
  <si>
    <t>Instrumenti,uređaji i strojevi</t>
  </si>
  <si>
    <t>Izvorni plan/Rebalans/2023/</t>
  </si>
  <si>
    <t>Ostvareno/  izvršenje 1.1.2022.-31.12.2022.</t>
  </si>
  <si>
    <t>Ostvareno/  izvršenje 1.1.2023.-31.12.2023.</t>
  </si>
  <si>
    <t>Energenti</t>
  </si>
  <si>
    <t>Aktivnost  A100003</t>
  </si>
  <si>
    <t>Tekući projekt T1000040</t>
  </si>
  <si>
    <t>Stručno usvaršavanje djelatnika u školstvu</t>
  </si>
  <si>
    <t>Tekući projekt T100053</t>
  </si>
  <si>
    <t>Prijevoz učenika s teškoćama</t>
  </si>
  <si>
    <t>Naknade građanima i kućanstvima na temelju osiguranja i druge naknade</t>
  </si>
  <si>
    <t>PRSTEN POTPORE V,VI</t>
  </si>
  <si>
    <t>Program 1002</t>
  </si>
  <si>
    <t>KAPITALNO ULAGANJE</t>
  </si>
  <si>
    <t>Tekući projekt  T100001</t>
  </si>
  <si>
    <t>Oprema škola</t>
  </si>
  <si>
    <t>Poticanje korištenja sredstava iz fondova EU</t>
  </si>
  <si>
    <t>Tekući projekt T100011 NOVA ŠKOLSKA SHEMA</t>
  </si>
  <si>
    <t>Izvor 5.Đ.</t>
  </si>
  <si>
    <t>Ministarstvo poljoprivrede</t>
  </si>
  <si>
    <t>Medni dan</t>
  </si>
  <si>
    <t>RASHODI PREMA FUNKCIJSKOJ KLASIFIKACIJI</t>
  </si>
  <si>
    <t>BROJČANA OZNAKA I NAZIV</t>
  </si>
  <si>
    <t>09 Obrazovanje</t>
  </si>
  <si>
    <t>091 Predškolsko i osnovnoškolsko obrazovanje</t>
  </si>
  <si>
    <t>0912 Osnovno obrazovanje</t>
  </si>
  <si>
    <t>096 Dodatne usluge u obrazovanju</t>
  </si>
  <si>
    <t>0960 Dodatne usluge u obrazovanju</t>
  </si>
  <si>
    <t>098 Usluge obrazovanja koje nisu drugdje svrstane</t>
  </si>
  <si>
    <t>0980 Usluge obrazovanja koje nisu drugdje svrstane</t>
  </si>
  <si>
    <t>Indeks 4 /2*100</t>
  </si>
  <si>
    <t>Indeks 4/3*100</t>
  </si>
  <si>
    <t>Godišnji izvještaj o izvršenju financijskog plana 1.1.2023.-31.12.2023.</t>
  </si>
  <si>
    <t>Ostvareno/  izvršenje 1.1.2024.-31.12.2024</t>
  </si>
  <si>
    <t>Izvorni plan/Rebalans/2024/</t>
  </si>
  <si>
    <t>Pomoći iz državnog proračuna temeljem prijenosa EU sredstava</t>
  </si>
  <si>
    <t>Tekuće pomoći iz državnog proračuna temeljem prijenosa EU sredstava</t>
  </si>
  <si>
    <t>Izvorni plan/Rebalans/2024./</t>
  </si>
  <si>
    <t>Ostvareno/  izvršenje 1.1.2024.-31.12.2024.</t>
  </si>
  <si>
    <t>EU-POMOĆI--OŠ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</si>
</sst>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Wingdings"/>
      <charset val="2"/>
    </font>
    <font>
      <sz val="7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8" tint="0.79998168889431442"/>
      <name val="Calibri"/>
      <family val="2"/>
      <charset val="238"/>
      <scheme val="minor"/>
    </font>
    <font>
      <b/>
      <sz val="10"/>
      <color theme="8" tint="0.7999816888943144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E1E1FF"/>
      </patternFill>
    </fill>
    <fill>
      <patternFill patternType="solid">
        <fgColor theme="0"/>
        <bgColor rgb="FFC1C1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1E1FF"/>
      </patternFill>
    </fill>
    <fill>
      <patternFill patternType="solid">
        <fgColor theme="8" tint="0.79998168889431442"/>
        <bgColor rgb="FFC1C1FF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0" borderId="4" xfId="0" applyFont="1" applyBorder="1"/>
    <xf numFmtId="0" fontId="3" fillId="0" borderId="2" xfId="0" applyFont="1" applyBorder="1"/>
    <xf numFmtId="0" fontId="2" fillId="0" borderId="5" xfId="0" applyFont="1" applyBorder="1"/>
    <xf numFmtId="0" fontId="1" fillId="0" borderId="0" xfId="0" applyFont="1"/>
    <xf numFmtId="4" fontId="0" fillId="0" borderId="2" xfId="0" applyNumberFormat="1" applyBorder="1"/>
    <xf numFmtId="2" fontId="0" fillId="0" borderId="0" xfId="0" applyNumberFormat="1"/>
    <xf numFmtId="0" fontId="0" fillId="0" borderId="0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2" xfId="0" applyNumberFormat="1" applyFont="1" applyBorder="1"/>
    <xf numFmtId="4" fontId="3" fillId="0" borderId="2" xfId="0" applyNumberFormat="1" applyFont="1" applyBorder="1"/>
    <xf numFmtId="0" fontId="2" fillId="0" borderId="0" xfId="0" applyFont="1"/>
    <xf numFmtId="4" fontId="2" fillId="0" borderId="2" xfId="0" applyNumberFormat="1" applyFont="1" applyBorder="1" applyAlignment="1">
      <alignment horizontal="right"/>
    </xf>
    <xf numFmtId="164" fontId="0" fillId="0" borderId="2" xfId="0" applyNumberFormat="1" applyBorder="1"/>
    <xf numFmtId="2" fontId="0" fillId="0" borderId="2" xfId="0" applyNumberFormat="1" applyBorder="1"/>
    <xf numFmtId="2" fontId="1" fillId="0" borderId="2" xfId="0" applyNumberFormat="1" applyFont="1" applyBorder="1"/>
    <xf numFmtId="0" fontId="0" fillId="0" borderId="0" xfId="0" applyAlignment="1">
      <alignment wrapText="1"/>
    </xf>
    <xf numFmtId="164" fontId="0" fillId="0" borderId="3" xfId="0" applyNumberFormat="1" applyBorder="1"/>
    <xf numFmtId="4" fontId="2" fillId="0" borderId="7" xfId="0" applyNumberFormat="1" applyFont="1" applyBorder="1"/>
    <xf numFmtId="164" fontId="2" fillId="0" borderId="2" xfId="0" applyNumberFormat="1" applyFont="1" applyBorder="1"/>
    <xf numFmtId="0" fontId="0" fillId="0" borderId="0" xfId="0" applyAlignment="1"/>
    <xf numFmtId="2" fontId="2" fillId="0" borderId="2" xfId="0" applyNumberFormat="1" applyFont="1" applyBorder="1"/>
    <xf numFmtId="4" fontId="2" fillId="0" borderId="5" xfId="0" applyNumberFormat="1" applyFont="1" applyBorder="1"/>
    <xf numFmtId="4" fontId="3" fillId="0" borderId="3" xfId="0" applyNumberFormat="1" applyFont="1" applyBorder="1"/>
    <xf numFmtId="4" fontId="0" fillId="0" borderId="3" xfId="0" applyNumberFormat="1" applyFont="1" applyBorder="1"/>
    <xf numFmtId="4" fontId="2" fillId="0" borderId="3" xfId="0" applyNumberFormat="1" applyFont="1" applyBorder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wrapText="1"/>
    </xf>
    <xf numFmtId="0" fontId="5" fillId="0" borderId="2" xfId="0" applyNumberFormat="1" applyFont="1" applyFill="1" applyBorder="1" applyAlignment="1" applyProtection="1"/>
    <xf numFmtId="2" fontId="3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1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" fontId="3" fillId="6" borderId="2" xfId="0" applyNumberFormat="1" applyFont="1" applyFill="1" applyBorder="1"/>
    <xf numFmtId="164" fontId="2" fillId="6" borderId="2" xfId="0" applyNumberFormat="1" applyFont="1" applyFill="1" applyBorder="1"/>
    <xf numFmtId="0" fontId="0" fillId="6" borderId="2" xfId="0" applyFill="1" applyBorder="1"/>
    <xf numFmtId="0" fontId="1" fillId="6" borderId="2" xfId="0" applyFont="1" applyFill="1" applyBorder="1"/>
    <xf numFmtId="3" fontId="1" fillId="6" borderId="2" xfId="0" applyNumberFormat="1" applyFont="1" applyFill="1" applyBorder="1"/>
    <xf numFmtId="164" fontId="0" fillId="6" borderId="2" xfId="0" applyNumberFormat="1" applyFill="1" applyBorder="1"/>
    <xf numFmtId="0" fontId="0" fillId="6" borderId="2" xfId="0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4" fontId="1" fillId="6" borderId="2" xfId="0" applyNumberFormat="1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1" fillId="6" borderId="7" xfId="0" applyFont="1" applyFill="1" applyBorder="1" applyAlignment="1">
      <alignment horizontal="center"/>
    </xf>
    <xf numFmtId="0" fontId="3" fillId="6" borderId="2" xfId="0" applyFont="1" applyFill="1" applyBorder="1" applyAlignment="1"/>
    <xf numFmtId="0" fontId="3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" fontId="3" fillId="6" borderId="7" xfId="0" applyNumberFormat="1" applyFont="1" applyFill="1" applyBorder="1"/>
    <xf numFmtId="0" fontId="1" fillId="0" borderId="14" xfId="0" applyFont="1" applyBorder="1" applyAlignment="1">
      <alignment horizontal="center"/>
    </xf>
    <xf numFmtId="4" fontId="3" fillId="6" borderId="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4" fontId="3" fillId="6" borderId="4" xfId="0" applyNumberFormat="1" applyFont="1" applyFill="1" applyBorder="1"/>
    <xf numFmtId="4" fontId="3" fillId="0" borderId="4" xfId="0" applyNumberFormat="1" applyFont="1" applyBorder="1"/>
    <xf numFmtId="4" fontId="3" fillId="6" borderId="5" xfId="0" applyNumberFormat="1" applyFont="1" applyFill="1" applyBorder="1"/>
    <xf numFmtId="0" fontId="1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right"/>
    </xf>
    <xf numFmtId="0" fontId="11" fillId="5" borderId="2" xfId="0" applyNumberFormat="1" applyFont="1" applyFill="1" applyBorder="1" applyAlignment="1" applyProtection="1">
      <alignment horizontal="center"/>
    </xf>
    <xf numFmtId="0" fontId="10" fillId="6" borderId="2" xfId="0" applyNumberFormat="1" applyFont="1" applyFill="1" applyBorder="1" applyAlignment="1" applyProtection="1"/>
    <xf numFmtId="0" fontId="10" fillId="6" borderId="2" xfId="0" applyNumberFormat="1" applyFont="1" applyFill="1" applyBorder="1" applyAlignment="1" applyProtection="1">
      <alignment wrapText="1"/>
    </xf>
    <xf numFmtId="0" fontId="10" fillId="0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wrapText="1"/>
    </xf>
    <xf numFmtId="4" fontId="9" fillId="3" borderId="2" xfId="1" applyNumberFormat="1" applyFont="1" applyFill="1" applyBorder="1" applyAlignment="1">
      <alignment horizontal="right" vertical="center" wrapText="1" readingOrder="1"/>
    </xf>
    <xf numFmtId="0" fontId="11" fillId="0" borderId="2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wrapText="1"/>
    </xf>
    <xf numFmtId="4" fontId="12" fillId="3" borderId="2" xfId="1" applyNumberFormat="1" applyFont="1" applyFill="1" applyBorder="1" applyAlignment="1">
      <alignment horizontal="right" vertical="center" wrapText="1" readingOrder="1"/>
    </xf>
    <xf numFmtId="0" fontId="9" fillId="8" borderId="2" xfId="1" applyFont="1" applyFill="1" applyBorder="1" applyAlignment="1">
      <alignment horizontal="left" vertical="center" wrapText="1" readingOrder="1"/>
    </xf>
    <xf numFmtId="0" fontId="11" fillId="5" borderId="2" xfId="0" applyNumberFormat="1" applyFont="1" applyFill="1" applyBorder="1" applyAlignment="1" applyProtection="1">
      <alignment wrapText="1"/>
    </xf>
    <xf numFmtId="0" fontId="9" fillId="7" borderId="2" xfId="1" applyFont="1" applyFill="1" applyBorder="1" applyAlignment="1">
      <alignment horizontal="left" vertical="center" wrapText="1" readingOrder="1"/>
    </xf>
    <xf numFmtId="0" fontId="9" fillId="7" borderId="2" xfId="1" applyFont="1" applyFill="1" applyBorder="1" applyAlignment="1">
      <alignment horizontal="center" vertical="center" wrapText="1" readingOrder="1"/>
    </xf>
    <xf numFmtId="0" fontId="9" fillId="3" borderId="2" xfId="1" applyFont="1" applyFill="1" applyBorder="1" applyAlignment="1">
      <alignment horizontal="center" vertical="center" wrapText="1" readingOrder="1"/>
    </xf>
    <xf numFmtId="0" fontId="9" fillId="4" borderId="2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 readingOrder="1"/>
    </xf>
    <xf numFmtId="0" fontId="9" fillId="3" borderId="2" xfId="1" applyFont="1" applyFill="1" applyBorder="1" applyAlignment="1">
      <alignment horizontal="left" vertical="center" wrapText="1" readingOrder="1"/>
    </xf>
    <xf numFmtId="0" fontId="12" fillId="3" borderId="2" xfId="1" applyFont="1" applyFill="1" applyBorder="1" applyAlignment="1">
      <alignment horizontal="center" vertical="center" wrapText="1" readingOrder="1"/>
    </xf>
    <xf numFmtId="0" fontId="12" fillId="3" borderId="2" xfId="1" applyFont="1" applyFill="1" applyBorder="1" applyAlignment="1">
      <alignment horizontal="left" vertical="center" wrapText="1" readingOrder="1"/>
    </xf>
    <xf numFmtId="0" fontId="10" fillId="5" borderId="2" xfId="0" applyNumberFormat="1" applyFont="1" applyFill="1" applyBorder="1" applyAlignment="1" applyProtection="1">
      <alignment wrapText="1"/>
    </xf>
    <xf numFmtId="0" fontId="9" fillId="8" borderId="2" xfId="1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/>
    </xf>
    <xf numFmtId="164" fontId="2" fillId="6" borderId="3" xfId="0" applyNumberFormat="1" applyFont="1" applyFill="1" applyBorder="1"/>
    <xf numFmtId="0" fontId="3" fillId="0" borderId="7" xfId="0" applyFont="1" applyBorder="1" applyAlignment="1">
      <alignment horizontal="center"/>
    </xf>
    <xf numFmtId="4" fontId="3" fillId="6" borderId="16" xfId="0" applyNumberFormat="1" applyFont="1" applyFill="1" applyBorder="1"/>
    <xf numFmtId="0" fontId="0" fillId="0" borderId="14" xfId="0" applyBorder="1"/>
    <xf numFmtId="0" fontId="3" fillId="5" borderId="8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" fontId="3" fillId="5" borderId="5" xfId="0" applyNumberFormat="1" applyFont="1" applyFill="1" applyBorder="1"/>
    <xf numFmtId="164" fontId="0" fillId="5" borderId="2" xfId="0" applyNumberFormat="1" applyFill="1" applyBorder="1"/>
    <xf numFmtId="0" fontId="2" fillId="5" borderId="7" xfId="0" applyFont="1" applyFill="1" applyBorder="1" applyAlignment="1">
      <alignment horizontal="center"/>
    </xf>
    <xf numFmtId="2" fontId="0" fillId="6" borderId="7" xfId="0" applyNumberFormat="1" applyFill="1" applyBorder="1"/>
    <xf numFmtId="2" fontId="0" fillId="5" borderId="7" xfId="0" applyNumberFormat="1" applyFill="1" applyBorder="1"/>
    <xf numFmtId="0" fontId="3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" fontId="3" fillId="5" borderId="2" xfId="0" applyNumberFormat="1" applyFont="1" applyFill="1" applyBorder="1"/>
    <xf numFmtId="2" fontId="3" fillId="0" borderId="2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7" xfId="0" applyFont="1" applyBorder="1"/>
    <xf numFmtId="4" fontId="0" fillId="0" borderId="12" xfId="0" applyNumberFormat="1" applyFont="1" applyBorder="1"/>
    <xf numFmtId="2" fontId="3" fillId="0" borderId="0" xfId="0" applyNumberFormat="1" applyFont="1" applyBorder="1" applyAlignment="1">
      <alignment horizontal="center"/>
    </xf>
    <xf numFmtId="4" fontId="3" fillId="5" borderId="0" xfId="0" applyNumberFormat="1" applyFont="1" applyFill="1" applyBorder="1"/>
    <xf numFmtId="2" fontId="0" fillId="0" borderId="3" xfId="0" applyNumberForma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Font="1"/>
    <xf numFmtId="0" fontId="1" fillId="0" borderId="1" xfId="0" applyFont="1" applyBorder="1"/>
    <xf numFmtId="0" fontId="0" fillId="6" borderId="2" xfId="0" applyFont="1" applyFill="1" applyBorder="1"/>
    <xf numFmtId="4" fontId="10" fillId="5" borderId="17" xfId="0" applyNumberFormat="1" applyFont="1" applyFill="1" applyBorder="1" applyAlignment="1" applyProtection="1">
      <alignment horizontal="center" wrapText="1"/>
    </xf>
    <xf numFmtId="4" fontId="10" fillId="5" borderId="17" xfId="0" applyNumberFormat="1" applyFont="1" applyFill="1" applyBorder="1" applyAlignment="1">
      <alignment horizontal="center"/>
    </xf>
    <xf numFmtId="4" fontId="11" fillId="5" borderId="17" xfId="0" applyNumberFormat="1" applyFont="1" applyFill="1" applyBorder="1" applyAlignment="1">
      <alignment horizontal="center"/>
    </xf>
    <xf numFmtId="0" fontId="16" fillId="5" borderId="17" xfId="0" quotePrefix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" fontId="3" fillId="6" borderId="7" xfId="0" applyNumberFormat="1" applyFont="1" applyFill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3" fillId="5" borderId="5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4" fontId="11" fillId="0" borderId="2" xfId="0" applyNumberFormat="1" applyFont="1" applyFill="1" applyBorder="1" applyAlignment="1" applyProtection="1">
      <alignment horizontal="center"/>
    </xf>
    <xf numFmtId="0" fontId="3" fillId="6" borderId="2" xfId="0" applyFont="1" applyFill="1" applyBorder="1" applyAlignment="1">
      <alignment horizontal="center" wrapText="1"/>
    </xf>
    <xf numFmtId="4" fontId="10" fillId="6" borderId="2" xfId="0" applyNumberFormat="1" applyFont="1" applyFill="1" applyBorder="1" applyAlignment="1" applyProtection="1">
      <alignment horizontal="center"/>
    </xf>
    <xf numFmtId="4" fontId="9" fillId="7" borderId="2" xfId="1" applyNumberFormat="1" applyFont="1" applyFill="1" applyBorder="1" applyAlignment="1">
      <alignment horizontal="center" wrapText="1" readingOrder="1"/>
    </xf>
    <xf numFmtId="0" fontId="10" fillId="6" borderId="2" xfId="0" applyNumberFormat="1" applyFont="1" applyFill="1" applyBorder="1" applyAlignment="1" applyProtection="1">
      <alignment horizontal="left" wrapText="1"/>
    </xf>
    <xf numFmtId="4" fontId="9" fillId="7" borderId="2" xfId="1" applyNumberFormat="1" applyFont="1" applyFill="1" applyBorder="1" applyAlignment="1">
      <alignment horizontal="center" vertical="center" wrapText="1" readingOrder="1"/>
    </xf>
    <xf numFmtId="4" fontId="12" fillId="3" borderId="2" xfId="1" applyNumberFormat="1" applyFont="1" applyFill="1" applyBorder="1" applyAlignment="1">
      <alignment horizontal="center" vertical="center" wrapText="1" readingOrder="1"/>
    </xf>
    <xf numFmtId="0" fontId="10" fillId="6" borderId="2" xfId="0" applyNumberFormat="1" applyFont="1" applyFill="1" applyBorder="1" applyAlignment="1" applyProtection="1">
      <alignment horizontal="center"/>
    </xf>
    <xf numFmtId="0" fontId="10" fillId="6" borderId="2" xfId="0" applyNumberFormat="1" applyFont="1" applyFill="1" applyBorder="1" applyAlignment="1" applyProtection="1">
      <alignment horizontal="left"/>
    </xf>
    <xf numFmtId="4" fontId="9" fillId="7" borderId="5" xfId="1" applyNumberFormat="1" applyFont="1" applyFill="1" applyBorder="1" applyAlignment="1">
      <alignment horizontal="center" vertical="center" wrapText="1" readingOrder="1"/>
    </xf>
    <xf numFmtId="4" fontId="9" fillId="3" borderId="2" xfId="1" applyNumberFormat="1" applyFont="1" applyFill="1" applyBorder="1" applyAlignment="1">
      <alignment horizontal="center" vertical="center" wrapText="1" readingOrder="1"/>
    </xf>
    <xf numFmtId="4" fontId="2" fillId="5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 applyProtection="1">
      <alignment horizontal="center" shrinkToFit="1"/>
    </xf>
    <xf numFmtId="4" fontId="2" fillId="0" borderId="2" xfId="0" applyNumberFormat="1" applyFont="1" applyFill="1" applyBorder="1" applyAlignment="1" applyProtection="1">
      <alignment horizontal="center" shrinkToFit="1"/>
      <protection locked="0"/>
    </xf>
    <xf numFmtId="4" fontId="3" fillId="0" borderId="2" xfId="0" applyNumberFormat="1" applyFont="1" applyFill="1" applyBorder="1" applyAlignment="1" applyProtection="1">
      <alignment horizontal="center" shrinkToFit="1"/>
      <protection locked="0"/>
    </xf>
    <xf numFmtId="4" fontId="2" fillId="0" borderId="5" xfId="0" applyNumberFormat="1" applyFont="1" applyFill="1" applyBorder="1" applyAlignment="1" applyProtection="1">
      <alignment horizontal="center" shrinkToFit="1"/>
      <protection locked="0"/>
    </xf>
    <xf numFmtId="4" fontId="3" fillId="0" borderId="5" xfId="0" applyNumberFormat="1" applyFont="1" applyBorder="1" applyAlignment="1">
      <alignment horizontal="center"/>
    </xf>
    <xf numFmtId="4" fontId="2" fillId="6" borderId="7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 applyProtection="1">
      <alignment horizontal="center"/>
    </xf>
    <xf numFmtId="0" fontId="2" fillId="0" borderId="7" xfId="0" applyFont="1" applyBorder="1" applyAlignment="1">
      <alignment horizontal="left"/>
    </xf>
    <xf numFmtId="0" fontId="3" fillId="5" borderId="2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4" fontId="12" fillId="3" borderId="3" xfId="1" applyNumberFormat="1" applyFont="1" applyFill="1" applyBorder="1" applyAlignment="1">
      <alignment horizontal="center" vertical="center" wrapText="1" readingOrder="1"/>
    </xf>
    <xf numFmtId="4" fontId="9" fillId="3" borderId="3" xfId="1" applyNumberFormat="1" applyFont="1" applyFill="1" applyBorder="1" applyAlignment="1">
      <alignment horizontal="center" vertical="center" wrapText="1" readingOrder="1"/>
    </xf>
    <xf numFmtId="4" fontId="9" fillId="7" borderId="3" xfId="1" applyNumberFormat="1" applyFont="1" applyFill="1" applyBorder="1" applyAlignment="1">
      <alignment horizontal="center" vertical="center" wrapText="1" readingOrder="1"/>
    </xf>
    <xf numFmtId="2" fontId="9" fillId="8" borderId="2" xfId="1" applyNumberFormat="1" applyFont="1" applyFill="1" applyBorder="1" applyAlignment="1">
      <alignment horizontal="center" vertical="center" wrapText="1" readingOrder="1"/>
    </xf>
    <xf numFmtId="164" fontId="12" fillId="8" borderId="2" xfId="1" applyNumberFormat="1" applyFont="1" applyFill="1" applyBorder="1" applyAlignment="1">
      <alignment horizontal="center" vertical="center" wrapText="1" readingOrder="1"/>
    </xf>
    <xf numFmtId="164" fontId="12" fillId="4" borderId="2" xfId="1" applyNumberFormat="1" applyFont="1" applyFill="1" applyBorder="1" applyAlignment="1">
      <alignment horizontal="center" vertical="center" wrapText="1" readingOrder="1"/>
    </xf>
    <xf numFmtId="0" fontId="0" fillId="6" borderId="3" xfId="0" applyFill="1" applyBorder="1"/>
    <xf numFmtId="0" fontId="1" fillId="6" borderId="3" xfId="0" applyFont="1" applyFill="1" applyBorder="1"/>
    <xf numFmtId="0" fontId="0" fillId="5" borderId="0" xfId="0" applyFill="1" applyBorder="1"/>
    <xf numFmtId="0" fontId="2" fillId="5" borderId="0" xfId="0" applyFont="1" applyFill="1" applyBorder="1"/>
    <xf numFmtId="0" fontId="1" fillId="5" borderId="0" xfId="0" applyFont="1" applyFill="1" applyBorder="1" applyAlignment="1">
      <alignment horizontal="center"/>
    </xf>
    <xf numFmtId="164" fontId="0" fillId="5" borderId="0" xfId="0" applyNumberFormat="1" applyFill="1" applyBorder="1"/>
    <xf numFmtId="2" fontId="0" fillId="5" borderId="2" xfId="0" applyNumberFormat="1" applyFill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0" fontId="0" fillId="0" borderId="18" xfId="0" applyBorder="1"/>
    <xf numFmtId="2" fontId="2" fillId="0" borderId="7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0" fillId="6" borderId="2" xfId="0" applyNumberFormat="1" applyFill="1" applyBorder="1" applyAlignment="1">
      <alignment horizontal="right"/>
    </xf>
    <xf numFmtId="2" fontId="0" fillId="0" borderId="2" xfId="0" applyNumberFormat="1" applyBorder="1" applyAlignment="1">
      <alignment horizontal="right"/>
    </xf>
    <xf numFmtId="4" fontId="2" fillId="5" borderId="2" xfId="0" applyNumberFormat="1" applyFont="1" applyFill="1" applyBorder="1"/>
    <xf numFmtId="164" fontId="2" fillId="0" borderId="7" xfId="0" applyNumberFormat="1" applyFont="1" applyBorder="1"/>
    <xf numFmtId="2" fontId="0" fillId="0" borderId="7" xfId="0" applyNumberFormat="1" applyBorder="1" applyAlignment="1">
      <alignment horizontal="right"/>
    </xf>
    <xf numFmtId="164" fontId="2" fillId="0" borderId="17" xfId="0" applyNumberFormat="1" applyFont="1" applyBorder="1"/>
    <xf numFmtId="164" fontId="0" fillId="0" borderId="17" xfId="0" applyNumberForma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4" fontId="2" fillId="0" borderId="17" xfId="0" applyNumberFormat="1" applyFont="1" applyBorder="1"/>
    <xf numFmtId="4" fontId="3" fillId="0" borderId="7" xfId="0" applyNumberFormat="1" applyFont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 applyProtection="1">
      <alignment horizontal="center"/>
    </xf>
    <xf numFmtId="0" fontId="22" fillId="6" borderId="2" xfId="0" applyNumberFormat="1" applyFont="1" applyFill="1" applyBorder="1" applyAlignment="1" applyProtection="1"/>
    <xf numFmtId="164" fontId="12" fillId="8" borderId="3" xfId="1" applyNumberFormat="1" applyFont="1" applyFill="1" applyBorder="1" applyAlignment="1">
      <alignment horizontal="center" vertical="center" wrapText="1" readingOrder="1"/>
    </xf>
    <xf numFmtId="164" fontId="12" fillId="4" borderId="3" xfId="1" applyNumberFormat="1" applyFont="1" applyFill="1" applyBorder="1" applyAlignment="1">
      <alignment horizontal="center" vertical="center" wrapText="1" readingOrder="1"/>
    </xf>
    <xf numFmtId="4" fontId="9" fillId="8" borderId="5" xfId="1" applyNumberFormat="1" applyFont="1" applyFill="1" applyBorder="1" applyAlignment="1">
      <alignment horizontal="center" wrapText="1" readingOrder="1"/>
    </xf>
    <xf numFmtId="4" fontId="9" fillId="7" borderId="6" xfId="1" applyNumberFormat="1" applyFont="1" applyFill="1" applyBorder="1" applyAlignment="1">
      <alignment horizontal="center" vertical="center" wrapText="1" readingOrder="1"/>
    </xf>
    <xf numFmtId="4" fontId="11" fillId="5" borderId="20" xfId="0" applyNumberFormat="1" applyFont="1" applyFill="1" applyBorder="1" applyAlignment="1">
      <alignment horizontal="center"/>
    </xf>
    <xf numFmtId="4" fontId="10" fillId="6" borderId="5" xfId="0" applyNumberFormat="1" applyFont="1" applyFill="1" applyBorder="1" applyAlignment="1">
      <alignment horizontal="center"/>
    </xf>
    <xf numFmtId="4" fontId="11" fillId="5" borderId="15" xfId="0" applyNumberFormat="1" applyFont="1" applyFill="1" applyBorder="1" applyAlignment="1">
      <alignment horizontal="center"/>
    </xf>
    <xf numFmtId="4" fontId="11" fillId="5" borderId="5" xfId="0" applyNumberFormat="1" applyFont="1" applyFill="1" applyBorder="1" applyAlignment="1">
      <alignment horizontal="center"/>
    </xf>
    <xf numFmtId="4" fontId="11" fillId="5" borderId="2" xfId="0" applyNumberFormat="1" applyFont="1" applyFill="1" applyBorder="1" applyAlignment="1">
      <alignment horizontal="center"/>
    </xf>
    <xf numFmtId="4" fontId="10" fillId="6" borderId="3" xfId="0" applyNumberFormat="1" applyFont="1" applyFill="1" applyBorder="1" applyAlignment="1" applyProtection="1">
      <alignment horizontal="center"/>
    </xf>
    <xf numFmtId="4" fontId="11" fillId="5" borderId="3" xfId="0" applyNumberFormat="1" applyFont="1" applyFill="1" applyBorder="1" applyAlignment="1">
      <alignment horizontal="center"/>
    </xf>
    <xf numFmtId="4" fontId="11" fillId="5" borderId="6" xfId="0" applyNumberFormat="1" applyFont="1" applyFill="1" applyBorder="1" applyAlignment="1">
      <alignment horizontal="center"/>
    </xf>
    <xf numFmtId="4" fontId="10" fillId="6" borderId="6" xfId="0" applyNumberFormat="1" applyFont="1" applyFill="1" applyBorder="1" applyAlignment="1">
      <alignment horizontal="center"/>
    </xf>
    <xf numFmtId="4" fontId="10" fillId="5" borderId="20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wrapText="1"/>
    </xf>
    <xf numFmtId="4" fontId="10" fillId="0" borderId="3" xfId="0" applyNumberFormat="1" applyFont="1" applyFill="1" applyBorder="1" applyAlignment="1" applyProtection="1">
      <alignment horizontal="center"/>
    </xf>
    <xf numFmtId="4" fontId="11" fillId="0" borderId="3" xfId="0" applyNumberFormat="1" applyFont="1" applyFill="1" applyBorder="1" applyAlignment="1" applyProtection="1">
      <alignment horizontal="center"/>
    </xf>
    <xf numFmtId="2" fontId="11" fillId="0" borderId="3" xfId="0" applyNumberFormat="1" applyFont="1" applyFill="1" applyBorder="1" applyAlignment="1" applyProtection="1">
      <alignment horizontal="center"/>
    </xf>
    <xf numFmtId="4" fontId="2" fillId="0" borderId="12" xfId="0" applyNumberFormat="1" applyFont="1" applyBorder="1" applyAlignment="1">
      <alignment horizontal="center"/>
    </xf>
    <xf numFmtId="4" fontId="11" fillId="5" borderId="3" xfId="0" applyNumberFormat="1" applyFont="1" applyFill="1" applyBorder="1" applyAlignment="1" applyProtection="1">
      <alignment horizontal="center"/>
    </xf>
    <xf numFmtId="4" fontId="10" fillId="5" borderId="3" xfId="0" applyNumberFormat="1" applyFont="1" applyFill="1" applyBorder="1" applyAlignment="1" applyProtection="1">
      <alignment horizontal="center"/>
    </xf>
    <xf numFmtId="4" fontId="20" fillId="3" borderId="20" xfId="1" applyNumberFormat="1" applyFont="1" applyFill="1" applyBorder="1" applyAlignment="1">
      <alignment horizontal="center" vertical="center" wrapText="1" readingOrder="1"/>
    </xf>
    <xf numFmtId="4" fontId="10" fillId="5" borderId="19" xfId="0" applyNumberFormat="1" applyFont="1" applyFill="1" applyBorder="1" applyAlignment="1">
      <alignment horizontal="center"/>
    </xf>
    <xf numFmtId="4" fontId="10" fillId="5" borderId="2" xfId="0" applyNumberFormat="1" applyFont="1" applyFill="1" applyBorder="1" applyAlignment="1">
      <alignment horizontal="center"/>
    </xf>
    <xf numFmtId="4" fontId="18" fillId="0" borderId="2" xfId="0" applyNumberFormat="1" applyFont="1" applyFill="1" applyBorder="1" applyAlignment="1" applyProtection="1">
      <alignment horizontal="center" readingOrder="1"/>
    </xf>
    <xf numFmtId="4" fontId="17" fillId="0" borderId="5" xfId="0" applyNumberFormat="1" applyFont="1" applyFill="1" applyBorder="1" applyAlignment="1" applyProtection="1">
      <alignment horizontal="center" readingOrder="1"/>
    </xf>
    <xf numFmtId="4" fontId="19" fillId="3" borderId="15" xfId="1" applyNumberFormat="1" applyFont="1" applyFill="1" applyBorder="1" applyAlignment="1">
      <alignment horizontal="center" vertical="center" wrapText="1" readingOrder="1"/>
    </xf>
    <xf numFmtId="4" fontId="19" fillId="3" borderId="5" xfId="1" applyNumberFormat="1" applyFont="1" applyFill="1" applyBorder="1" applyAlignment="1">
      <alignment horizontal="center" vertical="center" wrapText="1" readingOrder="1"/>
    </xf>
    <xf numFmtId="4" fontId="20" fillId="3" borderId="5" xfId="1" applyNumberFormat="1" applyFont="1" applyFill="1" applyBorder="1" applyAlignment="1">
      <alignment horizontal="center" vertical="center" wrapText="1" readingOrder="1"/>
    </xf>
    <xf numFmtId="4" fontId="20" fillId="3" borderId="19" xfId="1" applyNumberFormat="1" applyFont="1" applyFill="1" applyBorder="1" applyAlignment="1">
      <alignment horizontal="center" vertical="center" wrapText="1" readingOrder="1"/>
    </xf>
    <xf numFmtId="4" fontId="20" fillId="3" borderId="2" xfId="1" applyNumberFormat="1" applyFont="1" applyFill="1" applyBorder="1" applyAlignment="1">
      <alignment horizontal="center" vertical="center" wrapText="1" readingOrder="1"/>
    </xf>
    <xf numFmtId="4" fontId="9" fillId="3" borderId="6" xfId="1" applyNumberFormat="1" applyFont="1" applyFill="1" applyBorder="1" applyAlignment="1">
      <alignment horizontal="center" vertical="center" wrapText="1" readingOrder="1"/>
    </xf>
    <xf numFmtId="4" fontId="19" fillId="3" borderId="2" xfId="1" applyNumberFormat="1" applyFont="1" applyFill="1" applyBorder="1" applyAlignment="1">
      <alignment horizontal="center" vertical="center" wrapText="1" readingOrder="1"/>
    </xf>
    <xf numFmtId="4" fontId="10" fillId="5" borderId="3" xfId="0" applyNumberFormat="1" applyFont="1" applyFill="1" applyBorder="1" applyAlignment="1">
      <alignment horizontal="center"/>
    </xf>
    <xf numFmtId="4" fontId="12" fillId="3" borderId="12" xfId="1" applyNumberFormat="1" applyFont="1" applyFill="1" applyBorder="1" applyAlignment="1">
      <alignment horizontal="center" vertical="center" wrapText="1" readingOrder="1"/>
    </xf>
    <xf numFmtId="4" fontId="11" fillId="5" borderId="1" xfId="0" applyNumberFormat="1" applyFont="1" applyFill="1" applyBorder="1" applyAlignment="1">
      <alignment horizontal="center"/>
    </xf>
    <xf numFmtId="4" fontId="10" fillId="5" borderId="5" xfId="0" applyNumberFormat="1" applyFont="1" applyFill="1" applyBorder="1" applyAlignment="1">
      <alignment horizontal="center"/>
    </xf>
    <xf numFmtId="4" fontId="11" fillId="5" borderId="4" xfId="0" applyNumberFormat="1" applyFont="1" applyFill="1" applyBorder="1" applyAlignment="1">
      <alignment horizontal="center"/>
    </xf>
    <xf numFmtId="4" fontId="10" fillId="6" borderId="6" xfId="0" applyNumberFormat="1" applyFont="1" applyFill="1" applyBorder="1" applyAlignment="1" applyProtection="1">
      <alignment horizontal="center"/>
    </xf>
    <xf numFmtId="4" fontId="17" fillId="6" borderId="2" xfId="0" applyNumberFormat="1" applyFont="1" applyFill="1" applyBorder="1" applyAlignment="1" applyProtection="1">
      <alignment horizontal="center"/>
    </xf>
    <xf numFmtId="4" fontId="17" fillId="0" borderId="5" xfId="0" applyNumberFormat="1" applyFont="1" applyFill="1" applyBorder="1" applyAlignment="1" applyProtection="1">
      <alignment horizontal="center"/>
    </xf>
    <xf numFmtId="4" fontId="17" fillId="6" borderId="5" xfId="0" applyNumberFormat="1" applyFont="1" applyFill="1" applyBorder="1" applyAlignment="1" applyProtection="1">
      <alignment horizontal="center"/>
    </xf>
    <xf numFmtId="4" fontId="18" fillId="0" borderId="2" xfId="0" applyNumberFormat="1" applyFont="1" applyFill="1" applyBorder="1" applyAlignment="1" applyProtection="1">
      <alignment horizontal="center"/>
    </xf>
    <xf numFmtId="4" fontId="17" fillId="0" borderId="6" xfId="0" applyNumberFormat="1" applyFont="1" applyFill="1" applyBorder="1" applyAlignment="1" applyProtection="1">
      <alignment horizontal="center"/>
    </xf>
    <xf numFmtId="4" fontId="18" fillId="0" borderId="6" xfId="0" applyNumberFormat="1" applyFont="1" applyFill="1" applyBorder="1" applyAlignment="1" applyProtection="1">
      <alignment horizontal="center"/>
    </xf>
    <xf numFmtId="4" fontId="18" fillId="0" borderId="3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4" fontId="17" fillId="0" borderId="3" xfId="0" applyNumberFormat="1" applyFont="1" applyFill="1" applyBorder="1" applyAlignment="1" applyProtection="1">
      <alignment horizontal="center"/>
    </xf>
    <xf numFmtId="4" fontId="17" fillId="6" borderId="6" xfId="0" applyNumberFormat="1" applyFont="1" applyFill="1" applyBorder="1" applyAlignment="1" applyProtection="1">
      <alignment horizontal="center"/>
    </xf>
    <xf numFmtId="4" fontId="17" fillId="6" borderId="3" xfId="0" applyNumberFormat="1" applyFont="1" applyFill="1" applyBorder="1" applyAlignment="1" applyProtection="1">
      <alignment horizontal="center"/>
    </xf>
    <xf numFmtId="4" fontId="10" fillId="5" borderId="6" xfId="0" applyNumberFormat="1" applyFont="1" applyFill="1" applyBorder="1" applyAlignment="1">
      <alignment horizontal="center"/>
    </xf>
    <xf numFmtId="4" fontId="4" fillId="6" borderId="6" xfId="0" applyNumberFormat="1" applyFont="1" applyFill="1" applyBorder="1" applyAlignment="1">
      <alignment horizontal="center"/>
    </xf>
    <xf numFmtId="4" fontId="10" fillId="6" borderId="5" xfId="0" applyNumberFormat="1" applyFont="1" applyFill="1" applyBorder="1" applyAlignment="1" applyProtection="1">
      <alignment horizontal="center"/>
    </xf>
    <xf numFmtId="2" fontId="9" fillId="8" borderId="6" xfId="1" applyNumberFormat="1" applyFont="1" applyFill="1" applyBorder="1" applyAlignment="1">
      <alignment horizontal="center" vertical="center" wrapText="1" readingOrder="1"/>
    </xf>
    <xf numFmtId="4" fontId="18" fillId="5" borderId="5" xfId="0" applyNumberFormat="1" applyFont="1" applyFill="1" applyBorder="1" applyAlignment="1" applyProtection="1">
      <alignment horizontal="center"/>
    </xf>
    <xf numFmtId="4" fontId="17" fillId="5" borderId="5" xfId="0" applyNumberFormat="1" applyFont="1" applyFill="1" applyBorder="1" applyAlignment="1" applyProtection="1">
      <alignment horizontal="center"/>
    </xf>
    <xf numFmtId="4" fontId="10" fillId="6" borderId="3" xfId="0" applyNumberFormat="1" applyFont="1" applyFill="1" applyBorder="1" applyAlignment="1">
      <alignment horizontal="center"/>
    </xf>
    <xf numFmtId="4" fontId="0" fillId="0" borderId="0" xfId="0" applyNumberFormat="1"/>
    <xf numFmtId="4" fontId="11" fillId="6" borderId="6" xfId="0" applyNumberFormat="1" applyFont="1" applyFill="1" applyBorder="1" applyAlignment="1">
      <alignment horizontal="center"/>
    </xf>
    <xf numFmtId="0" fontId="10" fillId="6" borderId="2" xfId="0" applyNumberFormat="1" applyFont="1" applyFill="1" applyBorder="1" applyAlignment="1" applyProtection="1">
      <alignment horizontal="center" wrapText="1"/>
    </xf>
    <xf numFmtId="0" fontId="21" fillId="5" borderId="3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26" fillId="5" borderId="17" xfId="0" applyNumberFormat="1" applyFont="1" applyFill="1" applyBorder="1" applyAlignment="1" applyProtection="1">
      <alignment horizontal="left" vertical="center" wrapText="1"/>
    </xf>
    <xf numFmtId="4" fontId="27" fillId="5" borderId="21" xfId="0" applyNumberFormat="1" applyFont="1" applyFill="1" applyBorder="1" applyAlignment="1">
      <alignment horizontal="center"/>
    </xf>
    <xf numFmtId="4" fontId="27" fillId="5" borderId="17" xfId="0" applyNumberFormat="1" applyFont="1" applyFill="1" applyBorder="1" applyAlignment="1">
      <alignment horizontal="center"/>
    </xf>
    <xf numFmtId="0" fontId="26" fillId="5" borderId="17" xfId="0" quotePrefix="1" applyFont="1" applyFill="1" applyBorder="1" applyAlignment="1">
      <alignment horizontal="left" vertical="center" wrapText="1"/>
    </xf>
    <xf numFmtId="0" fontId="28" fillId="5" borderId="17" xfId="0" applyFont="1" applyFill="1" applyBorder="1" applyAlignment="1">
      <alignment horizontal="left" vertical="center"/>
    </xf>
    <xf numFmtId="4" fontId="29" fillId="5" borderId="21" xfId="0" applyNumberFormat="1" applyFont="1" applyFill="1" applyBorder="1" applyAlignment="1">
      <alignment horizontal="center"/>
    </xf>
    <xf numFmtId="4" fontId="29" fillId="5" borderId="17" xfId="0" applyNumberFormat="1" applyFont="1" applyFill="1" applyBorder="1" applyAlignment="1">
      <alignment horizontal="center"/>
    </xf>
    <xf numFmtId="0" fontId="28" fillId="5" borderId="17" xfId="0" applyNumberFormat="1" applyFont="1" applyFill="1" applyBorder="1" applyAlignment="1" applyProtection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7" fillId="5" borderId="17" xfId="0" applyNumberFormat="1" applyFont="1" applyFill="1" applyBorder="1" applyAlignment="1" applyProtection="1">
      <alignment horizontal="center" vertical="center" wrapText="1"/>
    </xf>
    <xf numFmtId="0" fontId="27" fillId="6" borderId="22" xfId="0" applyNumberFormat="1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left" vertical="center" indent="9"/>
    </xf>
    <xf numFmtId="49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/>
    <xf numFmtId="4" fontId="3" fillId="6" borderId="4" xfId="0" applyNumberFormat="1" applyFont="1" applyFill="1" applyBorder="1" applyAlignment="1">
      <alignment horizontal="right"/>
    </xf>
    <xf numFmtId="4" fontId="10" fillId="5" borderId="23" xfId="0" applyNumberFormat="1" applyFont="1" applyFill="1" applyBorder="1" applyAlignment="1">
      <alignment horizontal="right"/>
    </xf>
    <xf numFmtId="4" fontId="11" fillId="5" borderId="24" xfId="0" applyNumberFormat="1" applyFont="1" applyFill="1" applyBorder="1" applyAlignment="1">
      <alignment horizontal="right"/>
    </xf>
    <xf numFmtId="4" fontId="10" fillId="5" borderId="2" xfId="0" applyNumberFormat="1" applyFont="1" applyFill="1" applyBorder="1" applyAlignment="1">
      <alignment horizontal="right"/>
    </xf>
    <xf numFmtId="4" fontId="11" fillId="5" borderId="2" xfId="0" applyNumberFormat="1" applyFont="1" applyFill="1" applyBorder="1" applyAlignment="1">
      <alignment horizontal="right"/>
    </xf>
    <xf numFmtId="4" fontId="8" fillId="5" borderId="2" xfId="0" applyNumberFormat="1" applyFont="1" applyFill="1" applyBorder="1"/>
    <xf numFmtId="164" fontId="16" fillId="5" borderId="2" xfId="0" applyNumberFormat="1" applyFont="1" applyFill="1" applyBorder="1"/>
    <xf numFmtId="2" fontId="28" fillId="5" borderId="2" xfId="0" applyNumberFormat="1" applyFont="1" applyFill="1" applyBorder="1" applyAlignment="1">
      <alignment horizontal="right"/>
    </xf>
    <xf numFmtId="164" fontId="2" fillId="5" borderId="2" xfId="0" applyNumberFormat="1" applyFont="1" applyFill="1" applyBorder="1"/>
    <xf numFmtId="2" fontId="0" fillId="5" borderId="2" xfId="0" applyNumberFormat="1" applyFill="1" applyBorder="1" applyAlignment="1">
      <alignment horizontal="right"/>
    </xf>
    <xf numFmtId="4" fontId="2" fillId="0" borderId="25" xfId="0" applyNumberFormat="1" applyFont="1" applyBorder="1" applyAlignment="1">
      <alignment horizontal="center"/>
    </xf>
    <xf numFmtId="4" fontId="2" fillId="0" borderId="26" xfId="0" applyNumberFormat="1" applyFont="1" applyBorder="1" applyAlignment="1">
      <alignment horizontal="center"/>
    </xf>
    <xf numFmtId="0" fontId="0" fillId="0" borderId="17" xfId="0" applyBorder="1"/>
    <xf numFmtId="4" fontId="0" fillId="0" borderId="17" xfId="0" applyNumberFormat="1" applyBorder="1"/>
    <xf numFmtId="4" fontId="3" fillId="0" borderId="7" xfId="0" applyNumberFormat="1" applyFont="1" applyBorder="1"/>
    <xf numFmtId="4" fontId="3" fillId="0" borderId="17" xfId="0" applyNumberFormat="1" applyFont="1" applyBorder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vertical="center" wrapText="1"/>
    </xf>
    <xf numFmtId="4" fontId="1" fillId="6" borderId="3" xfId="0" applyNumberFormat="1" applyFont="1" applyFill="1" applyBorder="1"/>
    <xf numFmtId="0" fontId="30" fillId="5" borderId="2" xfId="0" applyFont="1" applyFill="1" applyBorder="1"/>
    <xf numFmtId="0" fontId="31" fillId="6" borderId="2" xfId="0" applyFont="1" applyFill="1" applyBorder="1"/>
    <xf numFmtId="4" fontId="32" fillId="6" borderId="2" xfId="0" applyNumberFormat="1" applyFont="1" applyFill="1" applyBorder="1"/>
    <xf numFmtId="0" fontId="0" fillId="6" borderId="2" xfId="0" applyFont="1" applyFill="1" applyBorder="1" applyAlignment="1">
      <alignment horizontal="center"/>
    </xf>
  </cellXfs>
  <cellStyles count="2">
    <cellStyle name="Normal" xfId="1"/>
    <cellStyle name="Normalno" xfId="0" builtinId="0"/>
  </cellStyles>
  <dxfs count="1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368300</xdr:colOff>
      <xdr:row>12</xdr:row>
      <xdr:rowOff>76200</xdr:rowOff>
    </xdr:from>
    <xdr:ext cx="184731" cy="264560"/>
    <xdr:sp macro="" textlink="">
      <xdr:nvSpPr>
        <xdr:cNvPr id="2" name="TekstniOkvir 1"/>
        <xdr:cNvSpPr txBox="1"/>
      </xdr:nvSpPr>
      <xdr:spPr>
        <a:xfrm>
          <a:off x="10871200" y="236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ita\Downloads\Financijski_plan_za_2023.godinu_i_projekcije_za_2024._i_2025.godinu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shodi prema funkcijskoj kl"/>
      <sheetName val="Račun financiranja"/>
      <sheetName val="POSEBNI DIO"/>
      <sheetName val="List2"/>
    </sheetNames>
    <sheetDataSet>
      <sheetData sheetId="0"/>
      <sheetData sheetId="1">
        <row r="14">
          <cell r="G14">
            <v>1154894.08</v>
          </cell>
        </row>
        <row r="18">
          <cell r="G18">
            <v>38370.69</v>
          </cell>
        </row>
        <row r="26">
          <cell r="G26">
            <v>663.61</v>
          </cell>
        </row>
        <row r="27">
          <cell r="G27">
            <v>1194.5</v>
          </cell>
        </row>
        <row r="31">
          <cell r="G31">
            <v>50587.44</v>
          </cell>
        </row>
        <row r="32">
          <cell r="G32">
            <v>6919.88</v>
          </cell>
        </row>
        <row r="33">
          <cell r="G33">
            <v>19745.86</v>
          </cell>
        </row>
        <row r="41">
          <cell r="G41">
            <v>3311.03</v>
          </cell>
        </row>
        <row r="42">
          <cell r="G42">
            <v>18762.21</v>
          </cell>
        </row>
        <row r="43">
          <cell r="G43">
            <v>1052988.6499999999</v>
          </cell>
        </row>
        <row r="45">
          <cell r="G45">
            <v>49740.27</v>
          </cell>
        </row>
        <row r="46">
          <cell r="G46">
            <v>3608.85</v>
          </cell>
        </row>
        <row r="47">
          <cell r="G47">
            <v>983.65</v>
          </cell>
        </row>
        <row r="48">
          <cell r="G48">
            <v>38370.69</v>
          </cell>
        </row>
        <row r="49">
          <cell r="G49">
            <v>70898.73</v>
          </cell>
        </row>
        <row r="50">
          <cell r="G50">
            <v>663.61</v>
          </cell>
        </row>
        <row r="51">
          <cell r="G51">
            <v>1194.5</v>
          </cell>
        </row>
        <row r="54">
          <cell r="G54">
            <v>847.17</v>
          </cell>
        </row>
        <row r="58">
          <cell r="G58">
            <v>7116.59</v>
          </cell>
        </row>
        <row r="61">
          <cell r="G61">
            <v>23890.11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8"/>
  <sheetViews>
    <sheetView showWhiteSpace="0" topLeftCell="A10" zoomScale="120" zoomScaleNormal="120" workbookViewId="0">
      <selection activeCell="C11" sqref="C11"/>
    </sheetView>
  </sheetViews>
  <sheetFormatPr defaultRowHeight="15" x14ac:dyDescent="0.25"/>
  <cols>
    <col min="1" max="1" width="2.85546875" customWidth="1"/>
    <col min="2" max="2" width="44.85546875" customWidth="1"/>
    <col min="3" max="3" width="18" customWidth="1"/>
    <col min="4" max="4" width="21.28515625" customWidth="1"/>
    <col min="5" max="5" width="18" customWidth="1"/>
    <col min="6" max="6" width="16.7109375" customWidth="1"/>
  </cols>
  <sheetData>
    <row r="2" spans="1:13" x14ac:dyDescent="0.25">
      <c r="B2" s="137" t="s">
        <v>0</v>
      </c>
    </row>
    <row r="3" spans="1:13" x14ac:dyDescent="0.25">
      <c r="B3" s="137" t="s">
        <v>1</v>
      </c>
    </row>
    <row r="6" spans="1:13" ht="15.75" x14ac:dyDescent="0.25">
      <c r="C6" s="133" t="s">
        <v>224</v>
      </c>
      <c r="D6" s="133"/>
      <c r="E6" s="133"/>
    </row>
    <row r="7" spans="1:13" ht="15.75" x14ac:dyDescent="0.25">
      <c r="C7" s="134"/>
      <c r="D7" s="134" t="s">
        <v>8</v>
      </c>
      <c r="E7" s="133"/>
    </row>
    <row r="8" spans="1:13" ht="15.75" x14ac:dyDescent="0.25">
      <c r="C8" s="133" t="s">
        <v>2</v>
      </c>
      <c r="D8" s="133"/>
      <c r="E8" s="133"/>
    </row>
    <row r="11" spans="1:13" ht="35.25" customHeight="1" x14ac:dyDescent="0.25">
      <c r="A11" s="1"/>
      <c r="B11" s="71" t="s">
        <v>160</v>
      </c>
      <c r="C11" s="77" t="s">
        <v>186</v>
      </c>
      <c r="D11" s="77" t="s">
        <v>193</v>
      </c>
      <c r="E11" s="77" t="s">
        <v>187</v>
      </c>
      <c r="F11" s="78" t="s">
        <v>7</v>
      </c>
    </row>
    <row r="12" spans="1:13" ht="14.25" customHeight="1" x14ac:dyDescent="0.25">
      <c r="A12" s="1"/>
      <c r="B12" s="15">
        <v>1</v>
      </c>
      <c r="C12" s="16">
        <v>2</v>
      </c>
      <c r="D12" s="18">
        <v>3</v>
      </c>
      <c r="E12" s="16">
        <v>4</v>
      </c>
      <c r="F12" s="11">
        <v>5</v>
      </c>
    </row>
    <row r="13" spans="1:13" ht="21" customHeight="1" x14ac:dyDescent="0.25">
      <c r="A13" s="1"/>
      <c r="B13" s="5" t="s">
        <v>3</v>
      </c>
      <c r="C13" s="33">
        <f>C14</f>
        <v>1329779.83</v>
      </c>
      <c r="D13" s="141">
        <v>1289901.92</v>
      </c>
      <c r="E13" s="33">
        <v>1544219.38</v>
      </c>
      <c r="F13" s="126">
        <f>E13/D13*100</f>
        <v>119.71603081263729</v>
      </c>
    </row>
    <row r="14" spans="1:13" ht="21" customHeight="1" x14ac:dyDescent="0.25">
      <c r="A14" s="1"/>
      <c r="B14" s="3" t="s">
        <v>156</v>
      </c>
      <c r="C14" s="32">
        <v>1329779.83</v>
      </c>
      <c r="D14" s="142">
        <v>1289901.92</v>
      </c>
      <c r="E14" s="32">
        <v>1544219.38</v>
      </c>
      <c r="F14" s="126">
        <f t="shared" ref="F14:F18" si="0">E14/D14*100</f>
        <v>119.71603081263729</v>
      </c>
    </row>
    <row r="15" spans="1:13" ht="21" customHeight="1" x14ac:dyDescent="0.25">
      <c r="A15" s="1"/>
      <c r="B15" s="4" t="s">
        <v>157</v>
      </c>
      <c r="C15" s="1">
        <v>0</v>
      </c>
      <c r="D15" s="140">
        <v>0</v>
      </c>
      <c r="E15" s="138">
        <v>0</v>
      </c>
      <c r="F15" s="126"/>
      <c r="M15" s="10"/>
    </row>
    <row r="16" spans="1:13" ht="21" customHeight="1" x14ac:dyDescent="0.25">
      <c r="A16" s="1"/>
      <c r="B16" s="5" t="s">
        <v>4</v>
      </c>
      <c r="C16" s="125">
        <f>C17+C18</f>
        <v>1326682.8699999999</v>
      </c>
      <c r="D16" s="141">
        <v>1272376.06</v>
      </c>
      <c r="E16" s="125">
        <v>1539631.16</v>
      </c>
      <c r="F16" s="126">
        <f t="shared" si="0"/>
        <v>121.00441122729076</v>
      </c>
    </row>
    <row r="17" spans="1:16" ht="21" customHeight="1" x14ac:dyDescent="0.25">
      <c r="A17" s="1"/>
      <c r="B17" s="3" t="s">
        <v>158</v>
      </c>
      <c r="C17" s="167">
        <v>1286636.3799999999</v>
      </c>
      <c r="D17" s="142">
        <v>1248485.95</v>
      </c>
      <c r="E17" s="167">
        <v>1532205.82</v>
      </c>
      <c r="F17" s="126">
        <f t="shared" si="0"/>
        <v>122.72511516849669</v>
      </c>
    </row>
    <row r="18" spans="1:16" ht="21" customHeight="1" x14ac:dyDescent="0.25">
      <c r="A18" s="1"/>
      <c r="B18" s="3" t="s">
        <v>159</v>
      </c>
      <c r="C18" s="201">
        <v>40046.49</v>
      </c>
      <c r="D18" s="142">
        <v>23890.11</v>
      </c>
      <c r="E18" s="201">
        <v>7425.34</v>
      </c>
      <c r="F18" s="126">
        <f t="shared" si="0"/>
        <v>31.081229847832432</v>
      </c>
    </row>
    <row r="19" spans="1:16" ht="21" customHeight="1" x14ac:dyDescent="0.25">
      <c r="A19" s="1"/>
      <c r="B19" s="6" t="s">
        <v>6</v>
      </c>
      <c r="C19" s="296">
        <f>C13-C16</f>
        <v>3096.9600000001956</v>
      </c>
      <c r="D19" s="140">
        <v>0</v>
      </c>
      <c r="E19" s="295">
        <f>E13-E16</f>
        <v>4588.2199999999721</v>
      </c>
      <c r="F19" s="126"/>
      <c r="L19" s="9"/>
    </row>
    <row r="22" spans="1:16" ht="36" customHeight="1" x14ac:dyDescent="0.25">
      <c r="B22" s="127"/>
      <c r="D22" s="136" t="s">
        <v>161</v>
      </c>
    </row>
    <row r="23" spans="1:16" ht="37.5" customHeight="1" x14ac:dyDescent="0.25">
      <c r="B23" s="71" t="s">
        <v>166</v>
      </c>
      <c r="C23" s="77" t="s">
        <v>186</v>
      </c>
      <c r="D23" s="77" t="s">
        <v>193</v>
      </c>
      <c r="E23" s="77" t="s">
        <v>187</v>
      </c>
      <c r="F23" s="78" t="s">
        <v>7</v>
      </c>
    </row>
    <row r="24" spans="1:16" ht="21" customHeight="1" x14ac:dyDescent="0.25">
      <c r="B24" s="15">
        <v>1</v>
      </c>
      <c r="C24" s="16">
        <v>2</v>
      </c>
      <c r="D24" s="18">
        <v>3</v>
      </c>
      <c r="E24" s="16">
        <v>4</v>
      </c>
      <c r="F24" s="11">
        <v>5</v>
      </c>
      <c r="O24" s="10"/>
    </row>
    <row r="25" spans="1:16" ht="21" customHeight="1" x14ac:dyDescent="0.25">
      <c r="B25" s="3" t="s">
        <v>162</v>
      </c>
      <c r="C25" s="33">
        <v>0</v>
      </c>
      <c r="D25" s="33">
        <v>0</v>
      </c>
      <c r="E25" s="33">
        <v>0</v>
      </c>
      <c r="F25" s="126"/>
      <c r="O25" s="10"/>
    </row>
    <row r="26" spans="1:16" x14ac:dyDescent="0.25">
      <c r="B26" s="3" t="s">
        <v>163</v>
      </c>
      <c r="C26" s="33">
        <v>0</v>
      </c>
      <c r="D26" s="47">
        <v>0</v>
      </c>
      <c r="E26" s="33">
        <v>0</v>
      </c>
      <c r="F26" s="126"/>
    </row>
    <row r="27" spans="1:16" x14ac:dyDescent="0.25">
      <c r="B27" s="3" t="s">
        <v>164</v>
      </c>
      <c r="C27" s="132">
        <v>0</v>
      </c>
      <c r="D27" s="132">
        <v>0</v>
      </c>
      <c r="E27" s="132">
        <v>0</v>
      </c>
      <c r="F27" s="126"/>
    </row>
    <row r="28" spans="1:16" x14ac:dyDescent="0.25">
      <c r="B28" s="6" t="s">
        <v>165</v>
      </c>
      <c r="C28" s="125">
        <v>0</v>
      </c>
      <c r="D28" s="125">
        <v>0</v>
      </c>
      <c r="E28" s="125">
        <v>0</v>
      </c>
      <c r="F28" s="126"/>
      <c r="P28" s="10"/>
    </row>
    <row r="30" spans="1:16" x14ac:dyDescent="0.25">
      <c r="N30" s="10"/>
    </row>
    <row r="31" spans="1:16" ht="35.25" customHeight="1" x14ac:dyDescent="0.25">
      <c r="D31" s="135" t="s">
        <v>167</v>
      </c>
    </row>
    <row r="32" spans="1:16" ht="38.25" x14ac:dyDescent="0.25">
      <c r="B32" s="71" t="s">
        <v>168</v>
      </c>
      <c r="C32" s="77" t="s">
        <v>188</v>
      </c>
      <c r="D32" s="77" t="s">
        <v>193</v>
      </c>
      <c r="E32" s="77" t="s">
        <v>189</v>
      </c>
      <c r="F32" s="78" t="s">
        <v>7</v>
      </c>
    </row>
    <row r="33" spans="2:15" x14ac:dyDescent="0.25">
      <c r="B33" s="15">
        <v>1</v>
      </c>
      <c r="C33" s="16">
        <v>2</v>
      </c>
      <c r="D33" s="18">
        <v>3</v>
      </c>
      <c r="E33" s="16">
        <v>4</v>
      </c>
      <c r="F33" s="11">
        <v>5</v>
      </c>
    </row>
    <row r="34" spans="2:15" x14ac:dyDescent="0.25">
      <c r="B34" s="3" t="s">
        <v>169</v>
      </c>
      <c r="C34" s="32">
        <v>1590.43</v>
      </c>
      <c r="D34" s="32">
        <v>0</v>
      </c>
      <c r="E34" s="32">
        <v>4687.3900000000003</v>
      </c>
      <c r="F34" s="155">
        <v>0</v>
      </c>
    </row>
    <row r="35" spans="2:15" x14ac:dyDescent="0.25">
      <c r="B35" s="128" t="s">
        <v>170</v>
      </c>
      <c r="C35" s="41">
        <v>0</v>
      </c>
      <c r="D35" s="129">
        <v>0</v>
      </c>
      <c r="E35" s="41"/>
      <c r="F35" s="197">
        <v>0</v>
      </c>
    </row>
    <row r="36" spans="2:15" x14ac:dyDescent="0.25">
      <c r="B36" s="3" t="s">
        <v>184</v>
      </c>
      <c r="C36" s="38">
        <v>4687.3900000000003</v>
      </c>
      <c r="D36" s="37">
        <v>0</v>
      </c>
      <c r="E36" s="38">
        <v>9275.61</v>
      </c>
      <c r="F36" s="198">
        <v>0</v>
      </c>
    </row>
    <row r="37" spans="2:15" x14ac:dyDescent="0.25">
      <c r="B37" s="17"/>
      <c r="C37" s="131"/>
      <c r="D37" s="131"/>
      <c r="E37" s="131"/>
      <c r="F37" s="130"/>
    </row>
    <row r="38" spans="2:15" x14ac:dyDescent="0.25">
      <c r="O38" s="10"/>
    </row>
  </sheetData>
  <sheetProtection algorithmName="SHA-512" hashValue="djLqZ/qU07QCiVZ3Bnhe9h5sRQr5/Up2PEZhLmWPcj3rivxLoX7VxffvPhmUYKEnyeSUJSJrFHf4nQAqrIGLXw==" saltValue="+Jvmv+fOki1k6EIIv2dBew==" spinCount="100000" sheet="1" objects="1" scenarios="1"/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topLeftCell="A13" zoomScale="150" zoomScaleNormal="150" workbookViewId="0">
      <selection activeCell="K21" sqref="K21"/>
    </sheetView>
  </sheetViews>
  <sheetFormatPr defaultRowHeight="15" x14ac:dyDescent="0.25"/>
  <cols>
    <col min="1" max="1" width="0.42578125" customWidth="1"/>
    <col min="2" max="2" width="9.140625" customWidth="1"/>
    <col min="3" max="3" width="64.7109375" customWidth="1"/>
    <col min="4" max="4" width="12.140625" customWidth="1"/>
    <col min="5" max="5" width="12.85546875" customWidth="1"/>
    <col min="6" max="6" width="12.140625" customWidth="1"/>
    <col min="7" max="8" width="8.140625" customWidth="1"/>
  </cols>
  <sheetData>
    <row r="2" spans="2:11" x14ac:dyDescent="0.25">
      <c r="C2" t="s">
        <v>0</v>
      </c>
    </row>
    <row r="3" spans="2:11" x14ac:dyDescent="0.25">
      <c r="C3" t="s">
        <v>1</v>
      </c>
    </row>
    <row r="4" spans="2:11" x14ac:dyDescent="0.25">
      <c r="D4" s="7"/>
      <c r="E4" s="21" t="s">
        <v>8</v>
      </c>
      <c r="F4" s="21"/>
      <c r="G4" s="19"/>
    </row>
    <row r="5" spans="2:11" x14ac:dyDescent="0.25">
      <c r="D5" s="7"/>
      <c r="E5" s="21"/>
      <c r="F5" s="21"/>
      <c r="G5" s="19"/>
    </row>
    <row r="6" spans="2:11" x14ac:dyDescent="0.25">
      <c r="D6" s="7"/>
      <c r="E6" s="21" t="s">
        <v>127</v>
      </c>
      <c r="F6" s="21"/>
      <c r="G6" s="19"/>
    </row>
    <row r="10" spans="2:11" ht="51" x14ac:dyDescent="0.25">
      <c r="B10" s="285" t="s">
        <v>10</v>
      </c>
      <c r="C10" s="71" t="s">
        <v>9</v>
      </c>
      <c r="D10" s="285" t="s">
        <v>190</v>
      </c>
      <c r="E10" s="77" t="s">
        <v>226</v>
      </c>
      <c r="F10" s="285" t="s">
        <v>225</v>
      </c>
      <c r="G10" s="286" t="s">
        <v>70</v>
      </c>
      <c r="H10" s="286" t="s">
        <v>71</v>
      </c>
      <c r="K10" s="10"/>
    </row>
    <row r="11" spans="2:11" ht="12" customHeight="1" x14ac:dyDescent="0.25">
      <c r="B11" s="13">
        <v>1</v>
      </c>
      <c r="C11" s="13">
        <v>2</v>
      </c>
      <c r="D11" s="113">
        <v>3</v>
      </c>
      <c r="E11" s="113">
        <v>4</v>
      </c>
      <c r="F11" s="113">
        <v>5</v>
      </c>
      <c r="G11" s="13">
        <v>6</v>
      </c>
      <c r="H11" s="13">
        <v>7</v>
      </c>
      <c r="J11" s="10"/>
    </row>
    <row r="12" spans="2:11" ht="12" customHeight="1" x14ac:dyDescent="0.25">
      <c r="B12" s="63">
        <v>6</v>
      </c>
      <c r="C12" s="63" t="s">
        <v>132</v>
      </c>
      <c r="D12" s="114">
        <v>1544219.38</v>
      </c>
      <c r="E12" s="114">
        <v>1347376</v>
      </c>
      <c r="F12" s="114">
        <v>1929348.76</v>
      </c>
      <c r="G12" s="112">
        <f>F12/D12*100</f>
        <v>124.94006907231019</v>
      </c>
      <c r="H12" s="199">
        <f>F12/E12*100</f>
        <v>143.19304782035601</v>
      </c>
    </row>
    <row r="13" spans="2:11" ht="21" customHeight="1" x14ac:dyDescent="0.25">
      <c r="B13" s="62">
        <v>63</v>
      </c>
      <c r="C13" s="63" t="s">
        <v>11</v>
      </c>
      <c r="D13" s="86">
        <v>1407490.21</v>
      </c>
      <c r="E13" s="297">
        <v>1234527.6000000001</v>
      </c>
      <c r="F13" s="86">
        <v>1760598.03</v>
      </c>
      <c r="G13" s="65">
        <f>F13/D13*100</f>
        <v>125.08776384313182</v>
      </c>
      <c r="H13" s="199">
        <f>F13/E13*100</f>
        <v>142.6130958919023</v>
      </c>
    </row>
    <row r="14" spans="2:11" x14ac:dyDescent="0.25">
      <c r="B14" s="20">
        <v>636</v>
      </c>
      <c r="C14" s="5" t="s">
        <v>12</v>
      </c>
      <c r="D14" s="33">
        <v>1407490.21</v>
      </c>
      <c r="E14" s="298">
        <v>1231215</v>
      </c>
      <c r="F14" s="33">
        <v>1756912.35</v>
      </c>
      <c r="G14" s="42">
        <f>F14/D14*100</f>
        <v>124.82590198620281</v>
      </c>
      <c r="H14" s="200">
        <f>F14/E14*100</f>
        <v>142.69744520656425</v>
      </c>
    </row>
    <row r="15" spans="2:11" x14ac:dyDescent="0.25">
      <c r="B15" s="12">
        <v>6361</v>
      </c>
      <c r="C15" s="3" t="s">
        <v>13</v>
      </c>
      <c r="D15" s="32">
        <v>1407490.21</v>
      </c>
      <c r="E15" s="299">
        <v>1231215</v>
      </c>
      <c r="F15" s="32">
        <v>1756912.35</v>
      </c>
      <c r="G15" s="42">
        <f>F15/D15*100</f>
        <v>124.82590198620281</v>
      </c>
      <c r="H15" s="200">
        <f>F15/E15*100</f>
        <v>142.69744520656425</v>
      </c>
    </row>
    <row r="16" spans="2:11" x14ac:dyDescent="0.25">
      <c r="B16" s="13">
        <v>638</v>
      </c>
      <c r="C16" s="13" t="s">
        <v>227</v>
      </c>
      <c r="D16" s="300">
        <v>0</v>
      </c>
      <c r="E16" s="237">
        <v>3312.6</v>
      </c>
      <c r="F16" s="300">
        <v>3446.77</v>
      </c>
      <c r="G16" s="42">
        <f t="shared" ref="G16:G23" si="0">F16/D18*100</f>
        <v>28068.159609120521</v>
      </c>
      <c r="H16" s="44">
        <v>0</v>
      </c>
    </row>
    <row r="17" spans="2:8" x14ac:dyDescent="0.25">
      <c r="B17" s="12">
        <v>6381</v>
      </c>
      <c r="C17" s="3" t="s">
        <v>228</v>
      </c>
      <c r="D17" s="301">
        <v>0</v>
      </c>
      <c r="E17" s="222">
        <v>3312.6</v>
      </c>
      <c r="F17" s="301">
        <v>3446.77</v>
      </c>
      <c r="G17" s="42">
        <f t="shared" si="0"/>
        <v>28068.159609120521</v>
      </c>
      <c r="H17" s="44">
        <v>0</v>
      </c>
    </row>
    <row r="18" spans="2:8" x14ac:dyDescent="0.25">
      <c r="B18" s="13">
        <v>64</v>
      </c>
      <c r="C18" s="13" t="s">
        <v>14</v>
      </c>
      <c r="D18" s="60">
        <v>12.28</v>
      </c>
      <c r="E18" s="20">
        <v>0</v>
      </c>
      <c r="F18" s="5">
        <v>12.71</v>
      </c>
      <c r="G18" s="42">
        <f t="shared" si="0"/>
        <v>103.50162866449513</v>
      </c>
      <c r="H18" s="44">
        <v>0</v>
      </c>
    </row>
    <row r="19" spans="2:8" x14ac:dyDescent="0.25">
      <c r="B19" s="13">
        <v>641</v>
      </c>
      <c r="C19" s="13" t="s">
        <v>15</v>
      </c>
      <c r="D19" s="5">
        <v>12.28</v>
      </c>
      <c r="E19" s="20">
        <v>0</v>
      </c>
      <c r="F19" s="302">
        <v>12.71</v>
      </c>
      <c r="G19" s="303">
        <f t="shared" si="0"/>
        <v>5.0577382001694406E-2</v>
      </c>
      <c r="H19" s="304">
        <f t="shared" ref="H19:H30" si="1">F19/E21*100</f>
        <v>6.7711948788243811E-2</v>
      </c>
    </row>
    <row r="20" spans="2:8" x14ac:dyDescent="0.25">
      <c r="B20" s="12">
        <v>6413</v>
      </c>
      <c r="C20" s="12" t="s">
        <v>16</v>
      </c>
      <c r="D20" s="3">
        <v>12.28</v>
      </c>
      <c r="E20" s="11">
        <v>0</v>
      </c>
      <c r="F20" s="32">
        <v>12.71</v>
      </c>
      <c r="G20" s="42">
        <f t="shared" si="0"/>
        <v>5.0577382001694406E-2</v>
      </c>
      <c r="H20" s="200">
        <f t="shared" si="1"/>
        <v>6.7711948788243811E-2</v>
      </c>
    </row>
    <row r="21" spans="2:8" x14ac:dyDescent="0.25">
      <c r="B21" s="63">
        <v>65</v>
      </c>
      <c r="C21" s="76" t="s">
        <v>17</v>
      </c>
      <c r="D21" s="64">
        <v>25129.81</v>
      </c>
      <c r="E21" s="147">
        <v>18770.689999999999</v>
      </c>
      <c r="F21" s="64">
        <v>24871.68</v>
      </c>
      <c r="G21" s="65">
        <f t="shared" si="0"/>
        <v>98.972813562856217</v>
      </c>
      <c r="H21" s="199">
        <f t="shared" si="1"/>
        <v>132.50274763474332</v>
      </c>
    </row>
    <row r="22" spans="2:8" x14ac:dyDescent="0.25">
      <c r="B22" s="13">
        <v>652</v>
      </c>
      <c r="C22" s="13" t="s">
        <v>18</v>
      </c>
      <c r="D22" s="33">
        <v>25129.81</v>
      </c>
      <c r="E22" s="141">
        <v>18770.689999999999</v>
      </c>
      <c r="F22" s="125">
        <v>24871.68</v>
      </c>
      <c r="G22" s="305">
        <f t="shared" si="0"/>
        <v>699.10614902013697</v>
      </c>
      <c r="H22" s="306">
        <f t="shared" si="1"/>
        <v>1338.5472334791805</v>
      </c>
    </row>
    <row r="23" spans="2:8" x14ac:dyDescent="0.25">
      <c r="B23" s="12">
        <v>6526</v>
      </c>
      <c r="C23" s="12" t="s">
        <v>19</v>
      </c>
      <c r="D23" s="32">
        <v>25129.81</v>
      </c>
      <c r="E23" s="142">
        <v>18770.689999999999</v>
      </c>
      <c r="F23" s="32">
        <v>24871.68</v>
      </c>
      <c r="G23" s="42">
        <f t="shared" si="0"/>
        <v>1135.2214376674533</v>
      </c>
      <c r="H23" s="200">
        <f t="shared" si="1"/>
        <v>2082.183340309753</v>
      </c>
    </row>
    <row r="24" spans="2:8" x14ac:dyDescent="0.25">
      <c r="B24" s="63">
        <v>66</v>
      </c>
      <c r="C24" s="63" t="s">
        <v>20</v>
      </c>
      <c r="D24" s="64">
        <v>3557.64</v>
      </c>
      <c r="E24" s="147">
        <v>1858.11</v>
      </c>
      <c r="F24" s="64">
        <v>1020.88</v>
      </c>
      <c r="G24" s="66">
        <v>0</v>
      </c>
      <c r="H24" s="199">
        <f t="shared" si="1"/>
        <v>384.59915611814347</v>
      </c>
    </row>
    <row r="25" spans="2:8" x14ac:dyDescent="0.25">
      <c r="B25" s="13">
        <v>661</v>
      </c>
      <c r="C25" s="13" t="s">
        <v>20</v>
      </c>
      <c r="D25" s="33">
        <v>2190.91</v>
      </c>
      <c r="E25" s="144">
        <v>1194.5</v>
      </c>
      <c r="F25" s="33">
        <v>935.77</v>
      </c>
      <c r="G25" s="2">
        <v>198.08</v>
      </c>
      <c r="H25" s="200">
        <f t="shared" si="1"/>
        <v>100.72223537769358</v>
      </c>
    </row>
    <row r="26" spans="2:8" x14ac:dyDescent="0.25">
      <c r="B26" s="12">
        <v>6614</v>
      </c>
      <c r="C26" s="143" t="s">
        <v>172</v>
      </c>
      <c r="D26" s="32">
        <v>0</v>
      </c>
      <c r="E26" s="145">
        <v>265.44</v>
      </c>
      <c r="F26" s="32">
        <v>0</v>
      </c>
      <c r="G26" s="42">
        <v>0</v>
      </c>
      <c r="H26" s="200">
        <f t="shared" si="1"/>
        <v>0</v>
      </c>
    </row>
    <row r="27" spans="2:8" x14ac:dyDescent="0.25">
      <c r="B27" s="12">
        <v>6615</v>
      </c>
      <c r="C27" s="12" t="s">
        <v>21</v>
      </c>
      <c r="D27" s="32">
        <v>2190.91</v>
      </c>
      <c r="E27" s="145">
        <v>929.06</v>
      </c>
      <c r="F27" s="32">
        <v>936.77</v>
      </c>
      <c r="G27" s="36">
        <v>0</v>
      </c>
      <c r="H27" s="200">
        <f t="shared" si="1"/>
        <v>141.16273112219525</v>
      </c>
    </row>
    <row r="28" spans="2:8" ht="26.25" x14ac:dyDescent="0.25">
      <c r="B28" s="13">
        <v>663</v>
      </c>
      <c r="C28" s="61" t="s">
        <v>125</v>
      </c>
      <c r="D28" s="33">
        <v>1366.73</v>
      </c>
      <c r="E28" s="144">
        <v>663.61</v>
      </c>
      <c r="F28" s="125">
        <v>85.11</v>
      </c>
      <c r="G28" s="305">
        <f>F28/D30*100</f>
        <v>8.9798335159334816E-2</v>
      </c>
      <c r="H28" s="306">
        <f t="shared" si="1"/>
        <v>9.5729245166297355E-2</v>
      </c>
    </row>
    <row r="29" spans="2:8" x14ac:dyDescent="0.25">
      <c r="B29" s="12">
        <v>6631</v>
      </c>
      <c r="C29" s="12" t="s">
        <v>126</v>
      </c>
      <c r="D29" s="32">
        <v>1366.73</v>
      </c>
      <c r="E29" s="146">
        <v>663.61</v>
      </c>
      <c r="F29" s="32">
        <v>85.11</v>
      </c>
      <c r="G29" s="42">
        <f>F29/D31*100</f>
        <v>8.9798335159334816E-2</v>
      </c>
      <c r="H29" s="200">
        <f t="shared" si="1"/>
        <v>9.5729245166297355E-2</v>
      </c>
    </row>
    <row r="30" spans="2:8" x14ac:dyDescent="0.25">
      <c r="B30" s="63">
        <v>67</v>
      </c>
      <c r="C30" s="63" t="s">
        <v>22</v>
      </c>
      <c r="D30" s="64">
        <v>94779.04</v>
      </c>
      <c r="E30" s="147">
        <v>88907</v>
      </c>
      <c r="F30" s="311">
        <v>142845.46</v>
      </c>
      <c r="G30" s="202">
        <f>F30/D32*100</f>
        <v>161.11408999621705</v>
      </c>
      <c r="H30" s="203">
        <f t="shared" si="1"/>
        <v>160.66840631221388</v>
      </c>
    </row>
    <row r="31" spans="2:8" x14ac:dyDescent="0.25">
      <c r="B31" s="13">
        <v>671</v>
      </c>
      <c r="C31" s="13" t="s">
        <v>23</v>
      </c>
      <c r="D31" s="33">
        <v>94779.04</v>
      </c>
      <c r="E31" s="209">
        <v>88907</v>
      </c>
      <c r="F31" s="312">
        <v>142845.46</v>
      </c>
      <c r="G31" s="204" t="s">
        <v>74</v>
      </c>
      <c r="H31" s="205"/>
    </row>
    <row r="32" spans="2:8" x14ac:dyDescent="0.25">
      <c r="B32" s="22">
        <v>6711</v>
      </c>
      <c r="C32" s="22" t="s">
        <v>24</v>
      </c>
      <c r="D32" s="41">
        <v>88661.06</v>
      </c>
      <c r="E32" s="307">
        <v>88907</v>
      </c>
      <c r="F32" s="208">
        <v>135116.07999999999</v>
      </c>
      <c r="G32" s="309"/>
      <c r="H32" s="309"/>
    </row>
    <row r="33" spans="2:8" ht="26.25" x14ac:dyDescent="0.25">
      <c r="B33" s="206">
        <v>6712</v>
      </c>
      <c r="C33" s="207" t="s">
        <v>191</v>
      </c>
      <c r="D33" s="208">
        <v>6117.98</v>
      </c>
      <c r="E33" s="308">
        <v>0</v>
      </c>
      <c r="F33" s="310">
        <v>7729.38</v>
      </c>
      <c r="G33" s="309"/>
      <c r="H33" s="309"/>
    </row>
    <row r="34" spans="2:8" x14ac:dyDescent="0.25">
      <c r="B34" s="193"/>
      <c r="C34" s="193"/>
      <c r="D34" s="10"/>
      <c r="E34" s="194"/>
      <c r="F34" s="10"/>
      <c r="G34" s="10"/>
      <c r="H34" s="10"/>
    </row>
    <row r="35" spans="2:8" x14ac:dyDescent="0.25">
      <c r="B35" s="10"/>
      <c r="C35" s="193"/>
      <c r="D35" s="10"/>
      <c r="E35" s="195"/>
      <c r="F35" s="10"/>
      <c r="G35" s="10"/>
      <c r="H35" s="10"/>
    </row>
    <row r="36" spans="2:8" x14ac:dyDescent="0.25">
      <c r="B36" s="10"/>
      <c r="C36" s="193"/>
      <c r="D36" s="10"/>
      <c r="E36" s="10"/>
    </row>
    <row r="37" spans="2:8" x14ac:dyDescent="0.25">
      <c r="B37" s="10"/>
      <c r="C37" s="10"/>
      <c r="D37" s="10"/>
      <c r="E37" s="10"/>
    </row>
    <row r="39" spans="2:8" x14ac:dyDescent="0.25">
      <c r="F39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58" zoomScale="150" zoomScaleNormal="150" workbookViewId="0">
      <selection activeCell="K52" sqref="K52"/>
    </sheetView>
  </sheetViews>
  <sheetFormatPr defaultRowHeight="15" x14ac:dyDescent="0.25"/>
  <cols>
    <col min="1" max="1" width="7.85546875" customWidth="1"/>
    <col min="2" max="2" width="58.42578125" customWidth="1"/>
    <col min="3" max="3" width="11.7109375" customWidth="1"/>
    <col min="4" max="4" width="11.140625" customWidth="1"/>
    <col min="5" max="5" width="12.28515625" customWidth="1"/>
    <col min="6" max="6" width="9.5703125" customWidth="1"/>
  </cols>
  <sheetData>
    <row r="1" spans="1:12" x14ac:dyDescent="0.25">
      <c r="B1" t="s">
        <v>0</v>
      </c>
    </row>
    <row r="2" spans="1:12" x14ac:dyDescent="0.25">
      <c r="B2" t="s">
        <v>1</v>
      </c>
    </row>
    <row r="4" spans="1:12" x14ac:dyDescent="0.25">
      <c r="H4" s="7"/>
      <c r="I4" s="21"/>
      <c r="J4" s="21"/>
    </row>
    <row r="5" spans="1:12" x14ac:dyDescent="0.25">
      <c r="B5" s="7"/>
      <c r="C5" s="21" t="s">
        <v>8</v>
      </c>
      <c r="D5" s="21"/>
      <c r="H5" s="7"/>
      <c r="I5" s="21"/>
      <c r="J5" s="21"/>
    </row>
    <row r="6" spans="1:12" x14ac:dyDescent="0.25">
      <c r="B6" s="7"/>
      <c r="C6" s="21"/>
      <c r="D6" s="21"/>
      <c r="H6" s="7"/>
      <c r="I6" s="21"/>
      <c r="J6" s="81"/>
    </row>
    <row r="7" spans="1:12" x14ac:dyDescent="0.25">
      <c r="B7" s="7"/>
      <c r="C7" s="21" t="s">
        <v>128</v>
      </c>
      <c r="D7" s="21"/>
    </row>
    <row r="8" spans="1:12" x14ac:dyDescent="0.25">
      <c r="C8" s="21"/>
      <c r="J8" s="10"/>
      <c r="K8" s="10"/>
      <c r="L8" s="10"/>
    </row>
    <row r="9" spans="1:12" ht="51" x14ac:dyDescent="0.25">
      <c r="A9" s="285" t="s">
        <v>26</v>
      </c>
      <c r="B9" s="71" t="s">
        <v>9</v>
      </c>
      <c r="C9" s="285" t="s">
        <v>195</v>
      </c>
      <c r="D9" s="211" t="s">
        <v>229</v>
      </c>
      <c r="E9" s="285" t="s">
        <v>225</v>
      </c>
      <c r="F9" s="286" t="s">
        <v>70</v>
      </c>
      <c r="G9" s="286" t="s">
        <v>71</v>
      </c>
      <c r="J9" s="10"/>
      <c r="K9" s="17"/>
      <c r="L9" s="10"/>
    </row>
    <row r="10" spans="1:12" ht="12" customHeight="1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J10" s="10"/>
      <c r="K10" s="10"/>
      <c r="L10" s="10"/>
    </row>
    <row r="11" spans="1:12" ht="12" customHeight="1" x14ac:dyDescent="0.25">
      <c r="A11" s="71">
        <v>3</v>
      </c>
      <c r="B11" s="71" t="s">
        <v>101</v>
      </c>
      <c r="C11" s="82">
        <v>1532205.82</v>
      </c>
      <c r="D11" s="82">
        <v>1323485.8899999999</v>
      </c>
      <c r="E11" s="82">
        <v>1922105.15</v>
      </c>
      <c r="F11" s="69">
        <f>E11/C11*100</f>
        <v>125.44692918605411</v>
      </c>
      <c r="G11" s="69">
        <f t="shared" ref="G11" si="0">E11/D11*100</f>
        <v>145.23049807504938</v>
      </c>
      <c r="J11" s="10"/>
      <c r="K11" s="10"/>
      <c r="L11" s="10"/>
    </row>
    <row r="12" spans="1:12" ht="21" customHeight="1" x14ac:dyDescent="0.25">
      <c r="A12" s="62">
        <v>31</v>
      </c>
      <c r="B12" s="63" t="s">
        <v>27</v>
      </c>
      <c r="C12" s="150">
        <v>1250038.8</v>
      </c>
      <c r="D12" s="149">
        <v>1079882.73</v>
      </c>
      <c r="E12" s="150">
        <v>1597843.95</v>
      </c>
      <c r="F12" s="69">
        <f t="shared" ref="F12:F20" si="1">E12/C12*100</f>
        <v>127.82354835705898</v>
      </c>
      <c r="G12" s="69">
        <f>E12/D12*100</f>
        <v>147.9645803762414</v>
      </c>
      <c r="J12" s="39"/>
    </row>
    <row r="13" spans="1:12" ht="21" customHeight="1" x14ac:dyDescent="0.25">
      <c r="A13" s="20">
        <v>311</v>
      </c>
      <c r="B13" s="79" t="s">
        <v>28</v>
      </c>
      <c r="C13" s="168">
        <v>1034253.19</v>
      </c>
      <c r="D13" s="46">
        <v>897557.02</v>
      </c>
      <c r="E13" s="168">
        <v>1320573.67</v>
      </c>
      <c r="F13" s="36">
        <f t="shared" si="1"/>
        <v>127.68378988514408</v>
      </c>
      <c r="G13" s="36">
        <f>E13/D13*100</f>
        <v>147.12978012249295</v>
      </c>
      <c r="J13" s="43"/>
    </row>
    <row r="14" spans="1:12" ht="21" customHeight="1" x14ac:dyDescent="0.25">
      <c r="A14" s="12">
        <v>3111</v>
      </c>
      <c r="B14" s="24" t="s">
        <v>29</v>
      </c>
      <c r="C14" s="169">
        <v>1013284.5</v>
      </c>
      <c r="D14" s="48">
        <v>878975.83</v>
      </c>
      <c r="E14" s="169">
        <v>1284784.8700000001</v>
      </c>
      <c r="F14" s="36">
        <f t="shared" si="1"/>
        <v>126.7940908994463</v>
      </c>
      <c r="G14" s="36">
        <f>E14/D14*100</f>
        <v>146.16839577943801</v>
      </c>
    </row>
    <row r="15" spans="1:12" ht="21" customHeight="1" x14ac:dyDescent="0.25">
      <c r="A15" s="12">
        <v>3113</v>
      </c>
      <c r="B15" s="24" t="s">
        <v>66</v>
      </c>
      <c r="C15" s="169">
        <v>11624.22</v>
      </c>
      <c r="D15" s="98">
        <v>9954.2099999999991</v>
      </c>
      <c r="E15" s="169">
        <v>19166.150000000001</v>
      </c>
      <c r="F15" s="36">
        <f t="shared" si="1"/>
        <v>164.881170521549</v>
      </c>
      <c r="G15" s="36">
        <f t="shared" ref="G15:G20" si="2">E15/D15*100</f>
        <v>192.54315510723609</v>
      </c>
    </row>
    <row r="16" spans="1:12" ht="21" customHeight="1" x14ac:dyDescent="0.25">
      <c r="A16" s="12">
        <v>3114</v>
      </c>
      <c r="B16" s="24" t="s">
        <v>67</v>
      </c>
      <c r="C16" s="169">
        <v>9344.4699999999993</v>
      </c>
      <c r="D16" s="98">
        <v>8626.98</v>
      </c>
      <c r="E16" s="169">
        <v>16622.650000000001</v>
      </c>
      <c r="F16" s="36">
        <f t="shared" si="1"/>
        <v>177.88756344661604</v>
      </c>
      <c r="G16" s="36">
        <f t="shared" si="2"/>
        <v>192.68214369338983</v>
      </c>
    </row>
    <row r="17" spans="1:8" ht="21" customHeight="1" x14ac:dyDescent="0.25">
      <c r="A17" s="13">
        <v>312</v>
      </c>
      <c r="B17" s="79" t="s">
        <v>30</v>
      </c>
      <c r="C17" s="170">
        <v>45133.87</v>
      </c>
      <c r="D17" s="46">
        <v>34228.800000000003</v>
      </c>
      <c r="E17" s="170">
        <v>59375.59</v>
      </c>
      <c r="F17" s="36">
        <f t="shared" si="1"/>
        <v>131.55439584507153</v>
      </c>
      <c r="G17" s="36">
        <f t="shared" si="2"/>
        <v>173.46675898658438</v>
      </c>
    </row>
    <row r="18" spans="1:8" ht="21" customHeight="1" x14ac:dyDescent="0.25">
      <c r="A18" s="12">
        <v>3121</v>
      </c>
      <c r="B18" s="24" t="s">
        <v>30</v>
      </c>
      <c r="C18" s="171">
        <v>45133.87</v>
      </c>
      <c r="D18" s="48">
        <v>34228.800000000003</v>
      </c>
      <c r="E18" s="171">
        <v>59375.59</v>
      </c>
      <c r="F18" s="36">
        <f t="shared" si="1"/>
        <v>131.55439584507153</v>
      </c>
      <c r="G18" s="36">
        <f t="shared" si="2"/>
        <v>173.46675898658438</v>
      </c>
    </row>
    <row r="19" spans="1:8" ht="21" customHeight="1" x14ac:dyDescent="0.25">
      <c r="A19" s="13">
        <v>313</v>
      </c>
      <c r="B19" s="13" t="s">
        <v>31</v>
      </c>
      <c r="C19" s="172">
        <v>170651.74</v>
      </c>
      <c r="D19" s="33">
        <v>148096.91</v>
      </c>
      <c r="E19" s="172">
        <v>217894.69</v>
      </c>
      <c r="F19" s="36">
        <f t="shared" si="1"/>
        <v>127.68383726998624</v>
      </c>
      <c r="G19" s="36">
        <f t="shared" si="2"/>
        <v>147.12980169538986</v>
      </c>
    </row>
    <row r="20" spans="1:8" ht="21" customHeight="1" x14ac:dyDescent="0.25">
      <c r="A20" s="12">
        <v>3132</v>
      </c>
      <c r="B20" s="12" t="s">
        <v>32</v>
      </c>
      <c r="C20" s="145">
        <v>170651.74</v>
      </c>
      <c r="D20" s="32">
        <v>148096.81</v>
      </c>
      <c r="E20" s="145">
        <v>217849.69</v>
      </c>
      <c r="F20" s="36">
        <f t="shared" si="1"/>
        <v>127.65746777618558</v>
      </c>
      <c r="G20" s="36">
        <f t="shared" si="2"/>
        <v>147.09951551285945</v>
      </c>
    </row>
    <row r="21" spans="1:8" ht="21" customHeight="1" x14ac:dyDescent="0.25">
      <c r="A21" s="63">
        <v>32</v>
      </c>
      <c r="B21" s="63" t="s">
        <v>33</v>
      </c>
      <c r="C21" s="64">
        <v>257867.51</v>
      </c>
      <c r="D21" s="149">
        <v>239694.21</v>
      </c>
      <c r="E21" s="64">
        <v>294310.08</v>
      </c>
      <c r="F21" s="69">
        <f t="shared" ref="F21:F41" si="3">E21/C21*100</f>
        <v>114.13228444327865</v>
      </c>
      <c r="G21" s="69">
        <f t="shared" ref="G21:G41" si="4">E21/D21*100</f>
        <v>122.7856442589915</v>
      </c>
    </row>
    <row r="22" spans="1:8" ht="21" customHeight="1" x14ac:dyDescent="0.25">
      <c r="A22" s="13">
        <v>321</v>
      </c>
      <c r="B22" s="13" t="s">
        <v>34</v>
      </c>
      <c r="C22" s="33">
        <v>75832.08</v>
      </c>
      <c r="D22" s="144">
        <v>63238.57</v>
      </c>
      <c r="E22" s="33">
        <v>69445.84</v>
      </c>
      <c r="F22" s="36">
        <f t="shared" si="3"/>
        <v>91.578445428372788</v>
      </c>
      <c r="G22" s="36">
        <f t="shared" si="4"/>
        <v>109.81563941120109</v>
      </c>
    </row>
    <row r="23" spans="1:8" ht="21" customHeight="1" x14ac:dyDescent="0.25">
      <c r="A23" s="12">
        <v>3211</v>
      </c>
      <c r="B23" s="12" t="s">
        <v>35</v>
      </c>
      <c r="C23" s="32">
        <v>4230.75</v>
      </c>
      <c r="D23" s="145">
        <v>6755.47</v>
      </c>
      <c r="E23" s="32">
        <v>3800.86</v>
      </c>
      <c r="F23" s="36">
        <f t="shared" si="3"/>
        <v>89.838917449624773</v>
      </c>
      <c r="G23" s="36">
        <f t="shared" si="4"/>
        <v>56.263442810048744</v>
      </c>
    </row>
    <row r="24" spans="1:8" ht="21" customHeight="1" x14ac:dyDescent="0.25">
      <c r="A24" s="12">
        <v>3212</v>
      </c>
      <c r="B24" s="12" t="s">
        <v>36</v>
      </c>
      <c r="C24" s="32">
        <v>60270.18</v>
      </c>
      <c r="D24" s="145">
        <v>50645.81</v>
      </c>
      <c r="E24" s="32">
        <v>61081.68</v>
      </c>
      <c r="F24" s="36">
        <f t="shared" si="3"/>
        <v>101.34643699421504</v>
      </c>
      <c r="G24" s="36">
        <f t="shared" si="4"/>
        <v>120.60559402643575</v>
      </c>
    </row>
    <row r="25" spans="1:8" ht="21" customHeight="1" x14ac:dyDescent="0.25">
      <c r="A25" s="12">
        <v>3213</v>
      </c>
      <c r="B25" s="12" t="s">
        <v>37</v>
      </c>
      <c r="C25" s="32">
        <v>11331.15</v>
      </c>
      <c r="D25" s="145">
        <v>5837.29</v>
      </c>
      <c r="E25" s="32">
        <v>4563.3</v>
      </c>
      <c r="F25" s="36">
        <f t="shared" si="3"/>
        <v>40.272170079824207</v>
      </c>
      <c r="G25" s="36">
        <f t="shared" si="4"/>
        <v>78.174975031221678</v>
      </c>
    </row>
    <row r="26" spans="1:8" ht="21" customHeight="1" x14ac:dyDescent="0.25">
      <c r="A26" s="13">
        <v>322</v>
      </c>
      <c r="B26" s="13" t="s">
        <v>38</v>
      </c>
      <c r="C26" s="33">
        <v>128104.2</v>
      </c>
      <c r="D26" s="144">
        <v>117847.02</v>
      </c>
      <c r="E26" s="33">
        <v>129486.89</v>
      </c>
      <c r="F26" s="36">
        <f t="shared" si="3"/>
        <v>101.07934790584541</v>
      </c>
      <c r="G26" s="36">
        <f t="shared" si="4"/>
        <v>109.87710168657637</v>
      </c>
    </row>
    <row r="27" spans="1:8" ht="21" customHeight="1" x14ac:dyDescent="0.25">
      <c r="A27" s="12">
        <v>3221</v>
      </c>
      <c r="B27" s="12" t="s">
        <v>39</v>
      </c>
      <c r="C27" s="32">
        <v>8047.96</v>
      </c>
      <c r="D27" s="145">
        <v>5546.75</v>
      </c>
      <c r="E27" s="32">
        <v>6927.56</v>
      </c>
      <c r="F27" s="36">
        <f t="shared" si="3"/>
        <v>86.078459634491239</v>
      </c>
      <c r="G27" s="36">
        <f t="shared" si="4"/>
        <v>124.89403704872224</v>
      </c>
    </row>
    <row r="28" spans="1:8" ht="21" customHeight="1" x14ac:dyDescent="0.25">
      <c r="A28" s="23">
        <v>3222</v>
      </c>
      <c r="B28" s="12" t="s">
        <v>40</v>
      </c>
      <c r="C28" s="41">
        <v>94234.75</v>
      </c>
      <c r="D28" s="148">
        <v>91376.08</v>
      </c>
      <c r="E28" s="41">
        <v>93234.06</v>
      </c>
      <c r="F28" s="36">
        <f t="shared" si="3"/>
        <v>98.938088125664891</v>
      </c>
      <c r="G28" s="36">
        <f t="shared" si="4"/>
        <v>102.03333301231569</v>
      </c>
    </row>
    <row r="29" spans="1:8" ht="21" customHeight="1" x14ac:dyDescent="0.25">
      <c r="A29" s="23">
        <v>3223</v>
      </c>
      <c r="B29" s="24" t="s">
        <v>41</v>
      </c>
      <c r="C29" s="32">
        <v>24063.79</v>
      </c>
      <c r="D29" s="145">
        <v>18085.91</v>
      </c>
      <c r="E29" s="32">
        <v>25596.560000000001</v>
      </c>
      <c r="F29" s="36">
        <f t="shared" si="3"/>
        <v>106.36961176938462</v>
      </c>
      <c r="G29" s="36">
        <f t="shared" si="4"/>
        <v>141.52763117808286</v>
      </c>
      <c r="H29" s="10"/>
    </row>
    <row r="30" spans="1:8" ht="21" customHeight="1" x14ac:dyDescent="0.25">
      <c r="A30" s="23">
        <v>3224</v>
      </c>
      <c r="B30" s="24" t="s">
        <v>42</v>
      </c>
      <c r="C30" s="32">
        <v>1611.32</v>
      </c>
      <c r="D30" s="145">
        <v>1127.7</v>
      </c>
      <c r="E30" s="32">
        <v>1294.44</v>
      </c>
      <c r="F30" s="36">
        <f t="shared" si="3"/>
        <v>80.334135987885716</v>
      </c>
      <c r="G30" s="36">
        <f t="shared" si="4"/>
        <v>114.78584729981378</v>
      </c>
      <c r="H30" s="10"/>
    </row>
    <row r="31" spans="1:8" ht="21" customHeight="1" x14ac:dyDescent="0.25">
      <c r="A31" s="23">
        <v>3225</v>
      </c>
      <c r="B31" s="25" t="s">
        <v>43</v>
      </c>
      <c r="C31" s="45">
        <v>146.38</v>
      </c>
      <c r="D31" s="151">
        <v>312.41000000000003</v>
      </c>
      <c r="E31" s="45">
        <v>1286.45</v>
      </c>
      <c r="F31" s="36">
        <f t="shared" si="3"/>
        <v>878.8427380789725</v>
      </c>
      <c r="G31" s="36">
        <f t="shared" si="4"/>
        <v>411.78259338689543</v>
      </c>
      <c r="H31" s="10"/>
    </row>
    <row r="32" spans="1:8" ht="21" customHeight="1" x14ac:dyDescent="0.25">
      <c r="A32" s="23">
        <v>3227</v>
      </c>
      <c r="B32" s="25" t="s">
        <v>96</v>
      </c>
      <c r="C32" s="45">
        <v>0</v>
      </c>
      <c r="D32" s="151">
        <v>1398.17</v>
      </c>
      <c r="E32" s="45">
        <v>1147.8</v>
      </c>
      <c r="F32" s="36">
        <v>0</v>
      </c>
      <c r="G32" s="36">
        <v>0</v>
      </c>
      <c r="H32" s="10"/>
    </row>
    <row r="33" spans="1:9" ht="21" customHeight="1" x14ac:dyDescent="0.25">
      <c r="A33" s="116">
        <v>323</v>
      </c>
      <c r="B33" s="117" t="s">
        <v>44</v>
      </c>
      <c r="C33" s="118">
        <v>44914.25</v>
      </c>
      <c r="D33" s="154">
        <v>26224.639999999999</v>
      </c>
      <c r="E33" s="118">
        <v>76980.92</v>
      </c>
      <c r="F33" s="119">
        <f t="shared" si="3"/>
        <v>171.39531440467113</v>
      </c>
      <c r="G33" s="119">
        <f t="shared" si="4"/>
        <v>293.54423931081607</v>
      </c>
    </row>
    <row r="34" spans="1:9" ht="21" customHeight="1" x14ac:dyDescent="0.25">
      <c r="A34" s="23">
        <v>3231</v>
      </c>
      <c r="B34" s="12" t="s">
        <v>45</v>
      </c>
      <c r="C34" s="32">
        <v>13701.7</v>
      </c>
      <c r="D34" s="145">
        <v>23724.97</v>
      </c>
      <c r="E34" s="32">
        <v>27400.79</v>
      </c>
      <c r="F34" s="36">
        <f t="shared" si="3"/>
        <v>199.98095126882066</v>
      </c>
      <c r="G34" s="36">
        <f t="shared" si="4"/>
        <v>115.4934653236653</v>
      </c>
    </row>
    <row r="35" spans="1:9" ht="21" customHeight="1" x14ac:dyDescent="0.25">
      <c r="A35" s="23">
        <v>3232</v>
      </c>
      <c r="B35" s="12" t="s">
        <v>46</v>
      </c>
      <c r="C35" s="45">
        <v>14829.59</v>
      </c>
      <c r="D35" s="151">
        <v>8890.91</v>
      </c>
      <c r="E35" s="45">
        <v>29437.759999999998</v>
      </c>
      <c r="F35" s="36">
        <f t="shared" si="3"/>
        <v>198.50690410186661</v>
      </c>
      <c r="G35" s="36">
        <f t="shared" si="4"/>
        <v>331.09951624749323</v>
      </c>
      <c r="H35" s="10"/>
    </row>
    <row r="36" spans="1:9" ht="21" customHeight="1" x14ac:dyDescent="0.25">
      <c r="A36" s="26">
        <v>3233</v>
      </c>
      <c r="B36" s="12" t="s">
        <v>47</v>
      </c>
      <c r="C36" s="44">
        <v>138.21</v>
      </c>
      <c r="D36" s="155">
        <v>127.41</v>
      </c>
      <c r="E36" s="44">
        <v>886.82</v>
      </c>
      <c r="F36" s="36">
        <f t="shared" si="3"/>
        <v>641.64676940887057</v>
      </c>
      <c r="G36" s="36">
        <f t="shared" si="4"/>
        <v>696.03641786359003</v>
      </c>
      <c r="H36" s="10"/>
      <c r="I36" s="10"/>
    </row>
    <row r="37" spans="1:9" ht="21" customHeight="1" x14ac:dyDescent="0.25">
      <c r="A37" s="23">
        <v>3234</v>
      </c>
      <c r="B37" s="12" t="s">
        <v>48</v>
      </c>
      <c r="C37" s="45">
        <v>5693.86</v>
      </c>
      <c r="D37" s="156">
        <v>6280.08</v>
      </c>
      <c r="E37" s="45">
        <v>5850.45</v>
      </c>
      <c r="F37" s="36">
        <f t="shared" si="3"/>
        <v>102.75015543058663</v>
      </c>
      <c r="G37" s="36">
        <f t="shared" si="4"/>
        <v>93.158845110253381</v>
      </c>
      <c r="H37" s="10"/>
      <c r="I37" s="10"/>
    </row>
    <row r="38" spans="1:9" ht="21" customHeight="1" x14ac:dyDescent="0.25">
      <c r="A38" s="23">
        <v>3235</v>
      </c>
      <c r="B38" s="12" t="s">
        <v>49</v>
      </c>
      <c r="C38" s="32">
        <v>1153.54</v>
      </c>
      <c r="D38" s="156">
        <v>1398.95</v>
      </c>
      <c r="E38" s="32">
        <v>1339.16</v>
      </c>
      <c r="F38" s="36">
        <f t="shared" si="3"/>
        <v>116.09133623454757</v>
      </c>
      <c r="G38" s="36">
        <f t="shared" si="4"/>
        <v>95.726080274491594</v>
      </c>
      <c r="H38" s="10"/>
      <c r="I38" s="10"/>
    </row>
    <row r="39" spans="1:9" ht="21" customHeight="1" x14ac:dyDescent="0.25">
      <c r="A39" s="23">
        <v>3236</v>
      </c>
      <c r="B39" s="12" t="s">
        <v>50</v>
      </c>
      <c r="C39" s="45">
        <v>4018.75</v>
      </c>
      <c r="D39" s="151">
        <v>3093.64</v>
      </c>
      <c r="E39" s="45">
        <v>3507.35</v>
      </c>
      <c r="F39" s="36">
        <f t="shared" si="3"/>
        <v>87.274650077760498</v>
      </c>
      <c r="G39" s="36">
        <f t="shared" si="4"/>
        <v>113.37291992604182</v>
      </c>
      <c r="H39" s="10"/>
      <c r="I39" s="10"/>
    </row>
    <row r="40" spans="1:9" ht="21" customHeight="1" x14ac:dyDescent="0.25">
      <c r="A40" s="23">
        <v>3237</v>
      </c>
      <c r="B40" s="12" t="s">
        <v>51</v>
      </c>
      <c r="C40" s="32">
        <v>912.3</v>
      </c>
      <c r="D40" s="151">
        <v>1182.96</v>
      </c>
      <c r="E40" s="32">
        <v>3409.44</v>
      </c>
      <c r="F40" s="36">
        <f t="shared" si="3"/>
        <v>373.71917132522202</v>
      </c>
      <c r="G40" s="36">
        <f t="shared" si="4"/>
        <v>288.21261919253396</v>
      </c>
      <c r="H40" s="10"/>
      <c r="I40" s="10"/>
    </row>
    <row r="41" spans="1:9" ht="21" customHeight="1" x14ac:dyDescent="0.25">
      <c r="A41" s="23">
        <v>3238</v>
      </c>
      <c r="B41" s="12" t="s">
        <v>52</v>
      </c>
      <c r="C41" s="32">
        <v>4461.32</v>
      </c>
      <c r="D41" s="145">
        <v>3592.94</v>
      </c>
      <c r="E41" s="32">
        <v>5031.71</v>
      </c>
      <c r="F41" s="36">
        <f t="shared" si="3"/>
        <v>112.7852294836506</v>
      </c>
      <c r="G41" s="36">
        <f t="shared" si="4"/>
        <v>140.04436478204479</v>
      </c>
      <c r="H41" s="10"/>
      <c r="I41" s="10"/>
    </row>
    <row r="42" spans="1:9" ht="21" customHeight="1" x14ac:dyDescent="0.25">
      <c r="A42" s="23">
        <v>3239</v>
      </c>
      <c r="B42" s="25" t="s">
        <v>53</v>
      </c>
      <c r="C42" s="3">
        <v>4.9800000000000004</v>
      </c>
      <c r="D42" s="3">
        <v>0</v>
      </c>
      <c r="E42" s="3">
        <v>117.44</v>
      </c>
      <c r="F42" s="40">
        <v>0</v>
      </c>
      <c r="G42" s="2">
        <v>0</v>
      </c>
      <c r="H42" s="10"/>
      <c r="I42" s="10"/>
    </row>
    <row r="43" spans="1:9" ht="21" customHeight="1" x14ac:dyDescent="0.25">
      <c r="A43" s="13">
        <v>329</v>
      </c>
      <c r="B43" s="27" t="s">
        <v>54</v>
      </c>
      <c r="C43" s="33">
        <v>9016.98</v>
      </c>
      <c r="D43" s="152">
        <v>10316.76</v>
      </c>
      <c r="E43" s="33">
        <v>18396.43</v>
      </c>
      <c r="F43" s="36">
        <f t="shared" ref="F43:F57" si="5">E43/C43*100</f>
        <v>204.01986030799671</v>
      </c>
      <c r="G43" s="36">
        <f>E43/D43*100</f>
        <v>178.31596353894054</v>
      </c>
      <c r="H43" s="10"/>
      <c r="I43" s="10"/>
    </row>
    <row r="44" spans="1:9" ht="21" customHeight="1" x14ac:dyDescent="0.25">
      <c r="A44" s="28">
        <v>3291</v>
      </c>
      <c r="B44" s="83" t="s">
        <v>173</v>
      </c>
      <c r="C44" s="32">
        <v>0</v>
      </c>
      <c r="D44" s="153">
        <v>1334.11</v>
      </c>
      <c r="E44" s="32">
        <v>0</v>
      </c>
      <c r="F44" s="36">
        <v>0</v>
      </c>
      <c r="G44" s="36">
        <f>E44/D44*100</f>
        <v>0</v>
      </c>
      <c r="H44" s="10"/>
      <c r="I44" s="10"/>
    </row>
    <row r="45" spans="1:9" ht="21" customHeight="1" x14ac:dyDescent="0.25">
      <c r="A45" s="28">
        <v>3292</v>
      </c>
      <c r="B45" s="83" t="s">
        <v>133</v>
      </c>
      <c r="C45" s="32">
        <v>0</v>
      </c>
      <c r="D45" s="153">
        <v>0</v>
      </c>
      <c r="E45" s="32">
        <v>1097.26</v>
      </c>
      <c r="F45" s="36">
        <v>0</v>
      </c>
      <c r="G45" s="36">
        <v>0</v>
      </c>
      <c r="H45" s="10"/>
      <c r="I45" s="10"/>
    </row>
    <row r="46" spans="1:9" ht="21" customHeight="1" x14ac:dyDescent="0.25">
      <c r="A46" s="28">
        <v>3293</v>
      </c>
      <c r="B46" s="12" t="s">
        <v>55</v>
      </c>
      <c r="C46" s="32">
        <v>479.8</v>
      </c>
      <c r="D46" s="145">
        <v>974.48</v>
      </c>
      <c r="E46" s="32">
        <v>1000</v>
      </c>
      <c r="F46" s="36">
        <f t="shared" si="5"/>
        <v>208.42017507294707</v>
      </c>
      <c r="G46" s="37">
        <f>E46/D46*100</f>
        <v>102.61883260816025</v>
      </c>
      <c r="H46" s="10"/>
      <c r="I46" s="10"/>
    </row>
    <row r="47" spans="1:9" ht="21" customHeight="1" x14ac:dyDescent="0.25">
      <c r="A47" s="12">
        <v>3294</v>
      </c>
      <c r="B47" s="12" t="s">
        <v>56</v>
      </c>
      <c r="C47" s="32">
        <v>176.36</v>
      </c>
      <c r="D47" s="145">
        <v>159.28</v>
      </c>
      <c r="E47" s="32">
        <v>188.09</v>
      </c>
      <c r="F47" s="36">
        <f t="shared" si="5"/>
        <v>106.65116806532093</v>
      </c>
      <c r="G47" s="36">
        <f t="shared" ref="G47:G57" si="6">E47/D47*100</f>
        <v>118.0876443997991</v>
      </c>
      <c r="H47" s="10"/>
      <c r="I47" s="10"/>
    </row>
    <row r="48" spans="1:9" ht="21" customHeight="1" x14ac:dyDescent="0.25">
      <c r="A48" s="29">
        <v>3295</v>
      </c>
      <c r="B48" s="12" t="s">
        <v>57</v>
      </c>
      <c r="C48" s="32">
        <v>3136.08</v>
      </c>
      <c r="D48" s="155">
        <v>2000</v>
      </c>
      <c r="E48" s="32">
        <v>3696</v>
      </c>
      <c r="F48" s="36">
        <f t="shared" si="5"/>
        <v>117.8541363740721</v>
      </c>
      <c r="G48" s="36">
        <v>0</v>
      </c>
      <c r="H48" s="10"/>
      <c r="I48" s="10"/>
    </row>
    <row r="49" spans="1:12" ht="21" customHeight="1" x14ac:dyDescent="0.25">
      <c r="A49" s="12">
        <v>3299</v>
      </c>
      <c r="B49" s="12" t="s">
        <v>54</v>
      </c>
      <c r="C49" s="32">
        <v>5224.74</v>
      </c>
      <c r="D49" s="148">
        <v>5848.89</v>
      </c>
      <c r="E49" s="32">
        <v>12415.08</v>
      </c>
      <c r="F49" s="36">
        <f t="shared" si="5"/>
        <v>237.62101080627937</v>
      </c>
      <c r="G49" s="37">
        <v>22.12</v>
      </c>
      <c r="H49" s="10"/>
      <c r="I49" s="10"/>
    </row>
    <row r="50" spans="1:12" ht="21" customHeight="1" x14ac:dyDescent="0.25">
      <c r="A50" s="73">
        <v>34</v>
      </c>
      <c r="B50" s="73" t="s">
        <v>59</v>
      </c>
      <c r="C50" s="84">
        <v>729.05</v>
      </c>
      <c r="D50" s="149">
        <v>847.17</v>
      </c>
      <c r="E50" s="84">
        <v>847.17</v>
      </c>
      <c r="F50" s="69">
        <f t="shared" si="5"/>
        <v>116.20190659076881</v>
      </c>
      <c r="G50" s="69">
        <f t="shared" si="6"/>
        <v>100</v>
      </c>
      <c r="H50" s="10"/>
      <c r="I50" s="10"/>
      <c r="J50" s="10"/>
    </row>
    <row r="51" spans="1:12" ht="21" customHeight="1" x14ac:dyDescent="0.25">
      <c r="A51" s="30">
        <v>343</v>
      </c>
      <c r="B51" s="30" t="s">
        <v>58</v>
      </c>
      <c r="C51" s="85">
        <v>729.05</v>
      </c>
      <c r="D51" s="144">
        <v>847.17</v>
      </c>
      <c r="E51" s="85">
        <v>847.17</v>
      </c>
      <c r="F51" s="36">
        <f t="shared" si="5"/>
        <v>116.20190659076881</v>
      </c>
      <c r="G51" s="36">
        <f t="shared" si="6"/>
        <v>100</v>
      </c>
      <c r="I51" s="10"/>
      <c r="J51" s="10"/>
      <c r="K51" s="10"/>
    </row>
    <row r="52" spans="1:12" ht="21" customHeight="1" x14ac:dyDescent="0.25">
      <c r="A52" s="29">
        <v>3431</v>
      </c>
      <c r="B52" s="31" t="s">
        <v>60</v>
      </c>
      <c r="C52" s="8">
        <v>729.05</v>
      </c>
      <c r="D52" s="145">
        <v>847.17</v>
      </c>
      <c r="E52" s="32">
        <v>847.17</v>
      </c>
      <c r="F52" s="36">
        <f t="shared" si="5"/>
        <v>116.20190659076881</v>
      </c>
      <c r="G52" s="36">
        <f t="shared" si="6"/>
        <v>100</v>
      </c>
      <c r="I52" s="10"/>
      <c r="J52" s="10"/>
      <c r="K52" s="10"/>
    </row>
    <row r="53" spans="1:12" ht="21" customHeight="1" x14ac:dyDescent="0.25">
      <c r="A53" s="29">
        <v>3433</v>
      </c>
      <c r="B53" s="31" t="s">
        <v>68</v>
      </c>
      <c r="C53" s="32">
        <v>0</v>
      </c>
      <c r="D53" s="3">
        <v>0</v>
      </c>
      <c r="E53" s="32">
        <v>0</v>
      </c>
      <c r="F53" s="36">
        <v>0</v>
      </c>
      <c r="G53" s="2">
        <v>0</v>
      </c>
    </row>
    <row r="54" spans="1:12" ht="21" customHeight="1" x14ac:dyDescent="0.25">
      <c r="A54" s="63">
        <v>37</v>
      </c>
      <c r="B54" s="74" t="s">
        <v>61</v>
      </c>
      <c r="C54" s="64">
        <v>23570.46</v>
      </c>
      <c r="D54" s="149">
        <v>3061.78</v>
      </c>
      <c r="E54" s="64">
        <v>28127.06</v>
      </c>
      <c r="F54" s="69">
        <f t="shared" si="5"/>
        <v>119.33182466528021</v>
      </c>
      <c r="G54" s="69">
        <f t="shared" si="6"/>
        <v>918.6505888731391</v>
      </c>
      <c r="L54" s="10"/>
    </row>
    <row r="55" spans="1:12" ht="21" customHeight="1" x14ac:dyDescent="0.25">
      <c r="A55" s="13">
        <v>372</v>
      </c>
      <c r="B55" s="13" t="s">
        <v>62</v>
      </c>
      <c r="C55" s="33">
        <v>23570.46</v>
      </c>
      <c r="D55" s="144">
        <v>3061.78</v>
      </c>
      <c r="E55" s="33">
        <v>28127.06</v>
      </c>
      <c r="F55" s="119">
        <f t="shared" si="5"/>
        <v>119.33182466528021</v>
      </c>
      <c r="G55" s="36">
        <f t="shared" si="6"/>
        <v>918.6505888731391</v>
      </c>
    </row>
    <row r="56" spans="1:12" ht="21" customHeight="1" x14ac:dyDescent="0.25">
      <c r="A56" s="12">
        <v>3721</v>
      </c>
      <c r="B56" s="12" t="s">
        <v>63</v>
      </c>
      <c r="C56" s="32">
        <v>1446.6</v>
      </c>
      <c r="D56" s="145">
        <v>2000</v>
      </c>
      <c r="E56" s="32">
        <v>1755.32</v>
      </c>
      <c r="F56" s="119">
        <f t="shared" si="5"/>
        <v>121.34107562560487</v>
      </c>
      <c r="G56" s="36">
        <f t="shared" si="6"/>
        <v>87.766000000000005</v>
      </c>
      <c r="K56" s="10"/>
    </row>
    <row r="57" spans="1:12" ht="21" customHeight="1" x14ac:dyDescent="0.25">
      <c r="A57" s="12">
        <v>3722</v>
      </c>
      <c r="B57" s="12" t="s">
        <v>64</v>
      </c>
      <c r="C57" s="32">
        <v>22123.86</v>
      </c>
      <c r="D57" s="145">
        <v>1061.78</v>
      </c>
      <c r="E57" s="32">
        <v>26371.74</v>
      </c>
      <c r="F57" s="119">
        <f t="shared" si="5"/>
        <v>119.20044693828294</v>
      </c>
      <c r="G57" s="36">
        <f t="shared" si="6"/>
        <v>2483.7292094407508</v>
      </c>
      <c r="K57" s="10"/>
    </row>
    <row r="58" spans="1:12" ht="21" customHeight="1" x14ac:dyDescent="0.25">
      <c r="A58" s="88">
        <v>38</v>
      </c>
      <c r="B58" s="88" t="s">
        <v>181</v>
      </c>
      <c r="C58" s="80">
        <v>892.43</v>
      </c>
      <c r="D58" s="173">
        <v>0</v>
      </c>
      <c r="E58" s="80">
        <v>976.89</v>
      </c>
      <c r="F58" s="69">
        <v>0</v>
      </c>
      <c r="G58" s="69">
        <v>0</v>
      </c>
      <c r="K58" s="10"/>
    </row>
    <row r="59" spans="1:12" ht="21" customHeight="1" x14ac:dyDescent="0.25">
      <c r="A59" s="22">
        <v>381</v>
      </c>
      <c r="B59" s="22" t="s">
        <v>126</v>
      </c>
      <c r="C59" s="41">
        <v>892.43</v>
      </c>
      <c r="D59" s="148">
        <v>0</v>
      </c>
      <c r="E59" s="41">
        <v>976.89</v>
      </c>
      <c r="F59" s="119">
        <v>0</v>
      </c>
      <c r="G59" s="36">
        <v>0</v>
      </c>
      <c r="K59" s="10"/>
    </row>
    <row r="60" spans="1:12" ht="21" customHeight="1" x14ac:dyDescent="0.25">
      <c r="A60" s="22">
        <v>3812</v>
      </c>
      <c r="B60" s="22" t="s">
        <v>182</v>
      </c>
      <c r="C60" s="41">
        <v>892.43</v>
      </c>
      <c r="D60" s="148">
        <v>0</v>
      </c>
      <c r="E60" s="41">
        <v>976.89</v>
      </c>
      <c r="F60" s="119">
        <v>0</v>
      </c>
      <c r="G60" s="36">
        <v>0</v>
      </c>
      <c r="K60" s="10"/>
    </row>
    <row r="61" spans="1:12" ht="21" customHeight="1" x14ac:dyDescent="0.25">
      <c r="A61" s="88">
        <v>4</v>
      </c>
      <c r="B61" s="88" t="s">
        <v>122</v>
      </c>
      <c r="C61" s="80">
        <v>7425.34</v>
      </c>
      <c r="D61" s="150">
        <v>23890.11</v>
      </c>
      <c r="E61" s="80"/>
      <c r="F61" s="69">
        <v>0</v>
      </c>
      <c r="G61" s="69">
        <f t="shared" ref="G61:G68" si="7">E61/D61*100</f>
        <v>0</v>
      </c>
      <c r="J61" s="10"/>
      <c r="K61" s="10"/>
    </row>
    <row r="62" spans="1:12" x14ac:dyDescent="0.25">
      <c r="A62" s="63">
        <v>42</v>
      </c>
      <c r="B62" s="75" t="s">
        <v>73</v>
      </c>
      <c r="C62" s="80">
        <v>7425.34</v>
      </c>
      <c r="D62" s="149">
        <v>23890.11</v>
      </c>
      <c r="E62" s="80"/>
      <c r="F62" s="69">
        <v>0</v>
      </c>
      <c r="G62" s="121">
        <f t="shared" si="7"/>
        <v>0</v>
      </c>
      <c r="I62" s="10"/>
      <c r="J62" s="10"/>
    </row>
    <row r="63" spans="1:12" x14ac:dyDescent="0.25">
      <c r="A63" s="123">
        <v>422</v>
      </c>
      <c r="B63" s="87" t="s">
        <v>135</v>
      </c>
      <c r="C63" s="95">
        <v>5953.98</v>
      </c>
      <c r="D63" s="144">
        <v>23890.11</v>
      </c>
      <c r="E63" s="95"/>
      <c r="F63" s="119">
        <v>0</v>
      </c>
      <c r="G63" s="122">
        <f t="shared" si="7"/>
        <v>0</v>
      </c>
      <c r="I63" s="10"/>
      <c r="J63" s="10"/>
    </row>
    <row r="64" spans="1:12" x14ac:dyDescent="0.25">
      <c r="A64" s="120">
        <v>4221</v>
      </c>
      <c r="B64" s="210" t="s">
        <v>134</v>
      </c>
      <c r="C64" s="98">
        <v>622.5</v>
      </c>
      <c r="D64" s="145">
        <v>23890.11</v>
      </c>
      <c r="E64" s="98"/>
      <c r="F64" s="119">
        <v>0</v>
      </c>
      <c r="G64" s="122">
        <f t="shared" si="7"/>
        <v>0</v>
      </c>
      <c r="H64" s="196"/>
      <c r="I64" s="10"/>
      <c r="J64" s="10"/>
    </row>
    <row r="65" spans="1:13" x14ac:dyDescent="0.25">
      <c r="A65" s="120">
        <v>4225</v>
      </c>
      <c r="B65" s="210" t="s">
        <v>192</v>
      </c>
      <c r="C65" s="98">
        <v>4895.4799999999996</v>
      </c>
      <c r="D65" s="145">
        <v>0</v>
      </c>
      <c r="E65" s="98"/>
      <c r="F65" s="119">
        <v>0</v>
      </c>
      <c r="G65" s="122">
        <v>0</v>
      </c>
      <c r="H65" s="10"/>
      <c r="I65" s="10"/>
      <c r="J65" s="10"/>
    </row>
    <row r="66" spans="1:13" x14ac:dyDescent="0.25">
      <c r="A66" s="120">
        <v>4227</v>
      </c>
      <c r="B66" s="210" t="s">
        <v>136</v>
      </c>
      <c r="C66" s="98">
        <v>436</v>
      </c>
      <c r="D66" s="145">
        <v>0</v>
      </c>
      <c r="E66" s="98"/>
      <c r="F66" s="119">
        <f t="shared" ref="F66" si="8">E66/C66*100</f>
        <v>0</v>
      </c>
      <c r="G66" s="122">
        <v>0</v>
      </c>
      <c r="I66" s="10"/>
      <c r="J66" s="10"/>
      <c r="M66" s="43"/>
    </row>
    <row r="67" spans="1:13" x14ac:dyDescent="0.25">
      <c r="A67" s="117">
        <v>424</v>
      </c>
      <c r="B67" s="124" t="s">
        <v>72</v>
      </c>
      <c r="C67" s="33">
        <v>1471.36</v>
      </c>
      <c r="D67" s="144">
        <v>23890.11</v>
      </c>
      <c r="E67" s="33"/>
      <c r="F67" s="119">
        <v>0</v>
      </c>
      <c r="G67" s="122">
        <f t="shared" si="7"/>
        <v>0</v>
      </c>
      <c r="H67" s="10"/>
      <c r="K67" s="10"/>
    </row>
    <row r="68" spans="1:13" x14ac:dyDescent="0.25">
      <c r="A68" s="12">
        <v>4241</v>
      </c>
      <c r="B68" s="11" t="s">
        <v>137</v>
      </c>
      <c r="C68" s="32">
        <v>1471.36</v>
      </c>
      <c r="D68" s="145">
        <v>23890.11</v>
      </c>
      <c r="E68" s="32"/>
      <c r="F68" s="119">
        <v>0</v>
      </c>
      <c r="G68" s="192">
        <f t="shared" si="7"/>
        <v>0</v>
      </c>
    </row>
    <row r="69" spans="1:13" x14ac:dyDescent="0.25">
      <c r="A69" s="188"/>
      <c r="B69" s="188"/>
      <c r="C69" s="188"/>
      <c r="D69" s="189"/>
      <c r="E69" s="188"/>
      <c r="F69" s="188"/>
      <c r="G69" s="188"/>
    </row>
    <row r="70" spans="1:13" x14ac:dyDescent="0.25">
      <c r="A70" s="188"/>
      <c r="B70" s="188"/>
      <c r="C70" s="188"/>
      <c r="D70" s="189"/>
      <c r="E70" s="188"/>
      <c r="F70" s="188"/>
      <c r="G70" s="188"/>
    </row>
    <row r="71" spans="1:13" x14ac:dyDescent="0.25">
      <c r="A71" s="188"/>
      <c r="B71" s="188"/>
      <c r="C71" s="188"/>
      <c r="D71" s="189"/>
      <c r="E71" s="188"/>
      <c r="F71" s="188"/>
      <c r="G71" s="188"/>
      <c r="H71" s="10"/>
    </row>
    <row r="72" spans="1:13" x14ac:dyDescent="0.25">
      <c r="A72" s="188"/>
      <c r="B72" s="190"/>
      <c r="C72" s="131"/>
      <c r="D72" s="131"/>
      <c r="E72" s="131"/>
      <c r="F72" s="191"/>
      <c r="G72" s="191"/>
    </row>
    <row r="73" spans="1:13" x14ac:dyDescent="0.25">
      <c r="B73" s="10"/>
    </row>
  </sheetData>
  <protectedRanges>
    <protectedRange algorithmName="SHA-512" hashValue="R8frfBQ/MhInQYm+jLEgMwgPwCkrGPIUaxyIFLRSCn/+fIsUU6bmJDax/r7gTh2PEAEvgODYwg0rRRjqSM/oww==" saltValue="tbZzHO5lCNHCDH5y3XGZag==" spinCount="100000" sqref="E14 C14" name="Range1_1"/>
    <protectedRange algorithmName="SHA-512" hashValue="R8frfBQ/MhInQYm+jLEgMwgPwCkrGPIUaxyIFLRSCn/+fIsUU6bmJDax/r7gTh2PEAEvgODYwg0rRRjqSM/oww==" saltValue="tbZzHO5lCNHCDH5y3XGZag==" spinCount="100000" sqref="E13 C13" name="Range1_2"/>
    <protectedRange algorithmName="SHA-512" hashValue="R8frfBQ/MhInQYm+jLEgMwgPwCkrGPIUaxyIFLRSCn/+fIsUU6bmJDax/r7gTh2PEAEvgODYwg0rRRjqSM/oww==" saltValue="tbZzHO5lCNHCDH5y3XGZag==" spinCount="100000" sqref="E15:E16 C15:C16" name="Range1_3"/>
    <protectedRange algorithmName="SHA-512" hashValue="R8frfBQ/MhInQYm+jLEgMwgPwCkrGPIUaxyIFLRSCn/+fIsUU6bmJDax/r7gTh2PEAEvgODYwg0rRRjqSM/oww==" saltValue="tbZzHO5lCNHCDH5y3XGZag==" spinCount="100000" sqref="E18 C18" name="Range1_4"/>
    <protectedRange algorithmName="SHA-512" hashValue="R8frfBQ/MhInQYm+jLEgMwgPwCkrGPIUaxyIFLRSCn/+fIsUU6bmJDax/r7gTh2PEAEvgODYwg0rRRjqSM/oww==" saltValue="tbZzHO5lCNHCDH5y3XGZag==" spinCount="100000" sqref="E17 C17" name="Range1_5"/>
  </protectedRanges>
  <conditionalFormatting sqref="E14">
    <cfRule type="cellIs" dxfId="9" priority="12" operator="lessThan">
      <formula>0</formula>
    </cfRule>
  </conditionalFormatting>
  <conditionalFormatting sqref="E13">
    <cfRule type="cellIs" dxfId="8" priority="11" operator="lessThan">
      <formula>0</formula>
    </cfRule>
  </conditionalFormatting>
  <conditionalFormatting sqref="E15:E16">
    <cfRule type="cellIs" dxfId="7" priority="10" operator="lessThan">
      <formula>0</formula>
    </cfRule>
  </conditionalFormatting>
  <conditionalFormatting sqref="E18">
    <cfRule type="cellIs" dxfId="6" priority="9" operator="lessThan">
      <formula>0</formula>
    </cfRule>
  </conditionalFormatting>
  <conditionalFormatting sqref="E17">
    <cfRule type="cellIs" dxfId="5" priority="8" operator="lessThan">
      <formula>0</formula>
    </cfRule>
  </conditionalFormatting>
  <conditionalFormatting sqref="C14">
    <cfRule type="cellIs" dxfId="4" priority="5" operator="lessThan">
      <formula>0</formula>
    </cfRule>
  </conditionalFormatting>
  <conditionalFormatting sqref="C13">
    <cfRule type="cellIs" dxfId="3" priority="4" operator="lessThan">
      <formula>0</formula>
    </cfRule>
  </conditionalFormatting>
  <conditionalFormatting sqref="C15:C16">
    <cfRule type="cellIs" dxfId="2" priority="3" operator="lessThan">
      <formula>0</formula>
    </cfRule>
  </conditionalFormatting>
  <conditionalFormatting sqref="C18">
    <cfRule type="cellIs" dxfId="1" priority="2" operator="lessThan">
      <formula>0</formula>
    </cfRule>
  </conditionalFormatting>
  <conditionalFormatting sqref="C17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1"/>
  <sheetViews>
    <sheetView tabSelected="1" topLeftCell="A23" zoomScale="150" zoomScaleNormal="150" workbookViewId="0">
      <selection activeCell="E43" sqref="E43"/>
    </sheetView>
  </sheetViews>
  <sheetFormatPr defaultRowHeight="15" x14ac:dyDescent="0.25"/>
  <cols>
    <col min="1" max="1" width="8.42578125" customWidth="1"/>
    <col min="2" max="2" width="29.5703125" customWidth="1"/>
    <col min="3" max="3" width="23.5703125" customWidth="1"/>
    <col min="4" max="4" width="18" customWidth="1"/>
    <col min="5" max="5" width="18.140625" customWidth="1"/>
  </cols>
  <sheetData>
    <row r="3" spans="1:10" x14ac:dyDescent="0.25">
      <c r="B3" t="s">
        <v>0</v>
      </c>
    </row>
    <row r="4" spans="1:10" x14ac:dyDescent="0.25">
      <c r="B4" t="s">
        <v>1</v>
      </c>
    </row>
    <row r="5" spans="1:10" x14ac:dyDescent="0.25">
      <c r="B5" t="s">
        <v>74</v>
      </c>
    </row>
    <row r="6" spans="1:10" x14ac:dyDescent="0.25">
      <c r="E6" s="34"/>
      <c r="F6" s="34"/>
      <c r="G6" s="34"/>
      <c r="H6" s="34"/>
      <c r="I6" s="34"/>
      <c r="J6" s="34"/>
    </row>
    <row r="7" spans="1:10" x14ac:dyDescent="0.25">
      <c r="B7" s="34"/>
      <c r="C7" s="49" t="s">
        <v>130</v>
      </c>
      <c r="D7" s="49"/>
      <c r="E7" s="34"/>
      <c r="F7" s="34"/>
      <c r="G7" s="34"/>
      <c r="H7" s="34"/>
      <c r="I7" s="34"/>
      <c r="J7" s="34"/>
    </row>
    <row r="8" spans="1:10" x14ac:dyDescent="0.25">
      <c r="B8" s="34"/>
      <c r="C8" s="34"/>
      <c r="D8" s="34"/>
      <c r="E8" s="34"/>
      <c r="F8" s="34"/>
      <c r="G8" s="34"/>
      <c r="H8" s="34"/>
      <c r="I8" s="34"/>
      <c r="J8" s="34"/>
    </row>
    <row r="9" spans="1:10" x14ac:dyDescent="0.25">
      <c r="B9" s="49" t="s">
        <v>129</v>
      </c>
      <c r="C9" s="49"/>
      <c r="D9" s="34"/>
      <c r="E9" s="34"/>
      <c r="F9" s="34"/>
      <c r="G9" s="34"/>
      <c r="H9" s="34"/>
      <c r="I9" s="34"/>
      <c r="J9" s="34"/>
    </row>
    <row r="10" spans="1:10" x14ac:dyDescent="0.25">
      <c r="B10" s="21"/>
      <c r="C10" s="21"/>
    </row>
    <row r="11" spans="1:10" ht="25.5" x14ac:dyDescent="0.25">
      <c r="A11" s="294" t="s">
        <v>171</v>
      </c>
      <c r="B11" s="63" t="s">
        <v>75</v>
      </c>
      <c r="C11" s="285" t="s">
        <v>190</v>
      </c>
      <c r="D11" s="211" t="s">
        <v>226</v>
      </c>
      <c r="E11" s="285" t="s">
        <v>225</v>
      </c>
      <c r="F11" s="63" t="s">
        <v>76</v>
      </c>
    </row>
    <row r="12" spans="1:10" ht="11.25" customHeight="1" x14ac:dyDescent="0.25">
      <c r="A12" s="12"/>
      <c r="B12" s="50">
        <v>1</v>
      </c>
      <c r="C12" s="50">
        <v>2</v>
      </c>
      <c r="D12" s="50">
        <v>3</v>
      </c>
      <c r="E12" s="50">
        <v>4</v>
      </c>
      <c r="F12" s="50" t="s">
        <v>185</v>
      </c>
    </row>
    <row r="13" spans="1:10" ht="26.25" x14ac:dyDescent="0.25">
      <c r="A13" s="63">
        <v>1</v>
      </c>
      <c r="B13" s="157" t="s">
        <v>174</v>
      </c>
      <c r="C13" s="89"/>
      <c r="D13" s="72"/>
      <c r="E13" s="66"/>
      <c r="F13" s="66"/>
    </row>
    <row r="14" spans="1:10" x14ac:dyDescent="0.25">
      <c r="A14" s="12"/>
      <c r="B14" s="12" t="s">
        <v>78</v>
      </c>
      <c r="C14" s="41">
        <v>94779.04</v>
      </c>
      <c r="D14" s="32">
        <f>'[1] Račun prihoda i rashoda'!$G$31+'[1] Račun prihoda i rashoda'!$G$32+'[1] Račun prihoda i rashoda'!$G$33</f>
        <v>77253.179999999993</v>
      </c>
      <c r="E14" s="41">
        <v>84777.37</v>
      </c>
      <c r="F14" s="36">
        <f>E14/D14*100</f>
        <v>109.73965084673539</v>
      </c>
    </row>
    <row r="15" spans="1:10" x14ac:dyDescent="0.25">
      <c r="A15" s="12"/>
      <c r="B15" s="12" t="s">
        <v>79</v>
      </c>
      <c r="C15" s="41">
        <v>94779.04</v>
      </c>
      <c r="D15" s="32">
        <f>'[1] Račun prihoda i rashoda'!$G$41+'[1] Račun prihoda i rashoda'!$G$42+'[1] Račun prihoda i rashoda'!$G$45+'[1] Račun prihoda i rashoda'!$G$46+'[1] Račun prihoda i rashoda'!$G$47+'[1] Račun prihoda i rashoda'!$G$54</f>
        <v>77253.179999999993</v>
      </c>
      <c r="E15" s="41">
        <v>84777.37</v>
      </c>
      <c r="F15" s="36">
        <f>E15/D15*100</f>
        <v>109.73965084673539</v>
      </c>
    </row>
    <row r="16" spans="1:10" ht="14.25" customHeight="1" x14ac:dyDescent="0.25">
      <c r="A16" s="111"/>
      <c r="B16" s="63" t="s">
        <v>25</v>
      </c>
      <c r="C16" s="72">
        <f>C14-C15</f>
        <v>0</v>
      </c>
      <c r="D16" s="72">
        <f>D14-D15</f>
        <v>0</v>
      </c>
      <c r="E16" s="72">
        <v>0</v>
      </c>
      <c r="F16" s="69"/>
      <c r="J16" s="19"/>
    </row>
    <row r="17" spans="1:13" x14ac:dyDescent="0.25">
      <c r="A17" s="63">
        <v>3</v>
      </c>
      <c r="B17" s="63" t="s">
        <v>80</v>
      </c>
      <c r="C17" s="139"/>
      <c r="D17" s="72"/>
      <c r="E17" s="139"/>
      <c r="F17" s="139"/>
    </row>
    <row r="18" spans="1:13" x14ac:dyDescent="0.25">
      <c r="A18" s="11"/>
      <c r="B18" s="51" t="s">
        <v>81</v>
      </c>
      <c r="C18" s="8">
        <v>2206.0300000000002</v>
      </c>
      <c r="D18" s="8">
        <f>'[1] Račun prihoda i rashoda'!$G$27</f>
        <v>1194.5</v>
      </c>
      <c r="E18" s="8">
        <v>1405.77</v>
      </c>
      <c r="F18" s="36">
        <f>E18/D18*100</f>
        <v>117.68689828380074</v>
      </c>
    </row>
    <row r="19" spans="1:13" x14ac:dyDescent="0.25">
      <c r="A19" s="11"/>
      <c r="B19" s="50" t="s">
        <v>79</v>
      </c>
      <c r="C19" s="8">
        <v>2541.36</v>
      </c>
      <c r="D19" s="8">
        <f>'[1] Račun prihoda i rashoda'!$G$51</f>
        <v>1194.5</v>
      </c>
      <c r="E19" s="8">
        <v>1609.21</v>
      </c>
      <c r="F19" s="36">
        <f>E19/D19*100</f>
        <v>134.7182921724571</v>
      </c>
    </row>
    <row r="20" spans="1:13" x14ac:dyDescent="0.25">
      <c r="A20" s="70"/>
      <c r="B20" s="71" t="s">
        <v>25</v>
      </c>
      <c r="C20" s="64"/>
      <c r="D20" s="68">
        <v>0</v>
      </c>
      <c r="E20" s="64"/>
      <c r="F20" s="66"/>
    </row>
    <row r="21" spans="1:13" x14ac:dyDescent="0.25">
      <c r="A21" s="70"/>
      <c r="B21" s="63" t="s">
        <v>154</v>
      </c>
      <c r="C21" s="64">
        <v>335.33</v>
      </c>
      <c r="D21" s="68"/>
      <c r="E21" s="64">
        <v>203.44</v>
      </c>
      <c r="F21" s="66"/>
    </row>
    <row r="22" spans="1:13" x14ac:dyDescent="0.25">
      <c r="A22" s="62">
        <v>4</v>
      </c>
      <c r="B22" s="62" t="s">
        <v>18</v>
      </c>
      <c r="C22" s="66"/>
      <c r="D22" s="72"/>
      <c r="E22" s="66"/>
      <c r="F22" s="66"/>
    </row>
    <row r="23" spans="1:13" x14ac:dyDescent="0.25">
      <c r="A23" s="2"/>
      <c r="B23" s="12" t="s">
        <v>78</v>
      </c>
      <c r="C23" s="8">
        <v>25129.81</v>
      </c>
      <c r="D23" s="32">
        <f>'[1] Račun prihoda i rashoda'!$G$18</f>
        <v>38370.69</v>
      </c>
      <c r="E23" s="8">
        <v>24653.3</v>
      </c>
      <c r="F23" s="36">
        <f>E23/D23*100</f>
        <v>64.250343165577689</v>
      </c>
    </row>
    <row r="24" spans="1:13" x14ac:dyDescent="0.25">
      <c r="A24" s="2"/>
      <c r="B24" s="12" t="s">
        <v>79</v>
      </c>
      <c r="C24" s="8">
        <v>24199.82</v>
      </c>
      <c r="D24" s="32">
        <f>'[1] Račun prihoda i rashoda'!$G$48</f>
        <v>38370.69</v>
      </c>
      <c r="E24" s="8">
        <v>27400.93</v>
      </c>
      <c r="F24" s="36">
        <f>E24/D24*100</f>
        <v>71.411095291744815</v>
      </c>
    </row>
    <row r="25" spans="1:13" x14ac:dyDescent="0.25">
      <c r="A25" s="67"/>
      <c r="B25" s="63" t="s">
        <v>25</v>
      </c>
      <c r="C25" s="64">
        <f>C23-C24</f>
        <v>929.9900000000016</v>
      </c>
      <c r="D25" s="68">
        <v>0</v>
      </c>
      <c r="E25" s="64"/>
      <c r="F25" s="69"/>
    </row>
    <row r="26" spans="1:13" x14ac:dyDescent="0.25">
      <c r="A26" s="67"/>
      <c r="B26" s="63" t="s">
        <v>154</v>
      </c>
      <c r="C26" s="64"/>
      <c r="D26" s="68"/>
      <c r="E26" s="64">
        <v>2747.63</v>
      </c>
      <c r="F26" s="69"/>
    </row>
    <row r="27" spans="1:13" x14ac:dyDescent="0.25">
      <c r="A27" s="62">
        <v>5</v>
      </c>
      <c r="B27" s="63" t="s">
        <v>82</v>
      </c>
      <c r="C27" s="66"/>
      <c r="D27" s="66"/>
      <c r="E27" s="66"/>
      <c r="F27" s="66"/>
    </row>
    <row r="28" spans="1:13" x14ac:dyDescent="0.25">
      <c r="A28" s="2"/>
      <c r="B28" s="12" t="s">
        <v>83</v>
      </c>
      <c r="C28" s="32">
        <v>1420752.89</v>
      </c>
      <c r="D28" s="32">
        <f>'[1] Račun prihoda i rashoda'!$G$14</f>
        <v>1154894.08</v>
      </c>
      <c r="E28" s="32">
        <v>1756912.35</v>
      </c>
      <c r="F28" s="36">
        <f>E28/D28*100</f>
        <v>152.12757433131875</v>
      </c>
      <c r="M28" s="7"/>
    </row>
    <row r="29" spans="1:13" x14ac:dyDescent="0.25">
      <c r="A29" s="2"/>
      <c r="B29" s="12" t="s">
        <v>79</v>
      </c>
      <c r="C29" s="32">
        <v>1417252.22</v>
      </c>
      <c r="D29" s="32">
        <f>'[1] Račun prihoda i rashoda'!$G$43+'[1] Račun prihoda i rashoda'!$G$49+'[1] Račun prihoda i rashoda'!$G$58+'[1] Račun prihoda i rashoda'!$G$61</f>
        <v>1154894.08</v>
      </c>
      <c r="E29" s="32">
        <v>1762686.16</v>
      </c>
      <c r="F29" s="36">
        <f>E29/D29*100</f>
        <v>152.62751714858561</v>
      </c>
    </row>
    <row r="30" spans="1:13" x14ac:dyDescent="0.25">
      <c r="A30" s="66"/>
      <c r="B30" s="63" t="s">
        <v>25</v>
      </c>
      <c r="C30" s="64">
        <f>C28-C29</f>
        <v>3500.6699999999255</v>
      </c>
      <c r="D30" s="64">
        <v>0</v>
      </c>
      <c r="E30" s="64"/>
      <c r="F30" s="66"/>
    </row>
    <row r="31" spans="1:13" x14ac:dyDescent="0.25">
      <c r="A31" s="66"/>
      <c r="B31" s="63" t="s">
        <v>154</v>
      </c>
      <c r="C31" s="64"/>
      <c r="D31" s="64"/>
      <c r="E31" s="64">
        <v>5773.81</v>
      </c>
      <c r="F31" s="66"/>
    </row>
    <row r="32" spans="1:13" x14ac:dyDescent="0.25">
      <c r="A32" s="319">
        <v>5</v>
      </c>
      <c r="B32" s="63" t="s">
        <v>231</v>
      </c>
      <c r="C32" s="64">
        <v>0</v>
      </c>
      <c r="D32" s="64">
        <v>0</v>
      </c>
      <c r="E32" s="318"/>
      <c r="F32" s="317"/>
    </row>
    <row r="33" spans="1:6" x14ac:dyDescent="0.25">
      <c r="A33" s="316"/>
      <c r="B33" s="12" t="s">
        <v>83</v>
      </c>
      <c r="C33" s="201">
        <v>0</v>
      </c>
      <c r="D33" s="201">
        <v>0</v>
      </c>
      <c r="E33" s="201">
        <v>3446.77</v>
      </c>
      <c r="F33" s="316"/>
    </row>
    <row r="34" spans="1:6" x14ac:dyDescent="0.25">
      <c r="A34" s="316"/>
      <c r="B34" s="12" t="s">
        <v>79</v>
      </c>
      <c r="C34" s="201">
        <v>0</v>
      </c>
      <c r="D34" s="201">
        <v>0</v>
      </c>
      <c r="E34" s="201">
        <v>3217.6</v>
      </c>
      <c r="F34" s="316"/>
    </row>
    <row r="35" spans="1:6" x14ac:dyDescent="0.25">
      <c r="A35" s="66"/>
      <c r="B35" s="63" t="s">
        <v>25</v>
      </c>
      <c r="C35" s="64">
        <v>0</v>
      </c>
      <c r="D35" s="64">
        <v>0</v>
      </c>
      <c r="E35" s="64">
        <v>229.17</v>
      </c>
      <c r="F35" s="66"/>
    </row>
    <row r="36" spans="1:6" x14ac:dyDescent="0.25">
      <c r="A36" s="66"/>
      <c r="B36" s="63" t="s">
        <v>154</v>
      </c>
      <c r="C36" s="64"/>
      <c r="D36" s="64"/>
      <c r="E36" s="64"/>
      <c r="F36" s="66"/>
    </row>
    <row r="37" spans="1:6" x14ac:dyDescent="0.25">
      <c r="A37" s="62">
        <v>6</v>
      </c>
      <c r="B37" s="63" t="s">
        <v>155</v>
      </c>
      <c r="C37" s="66"/>
      <c r="D37" s="67"/>
      <c r="E37" s="66"/>
      <c r="F37" s="66"/>
    </row>
    <row r="38" spans="1:6" x14ac:dyDescent="0.25">
      <c r="A38" s="2"/>
      <c r="B38" s="12" t="s">
        <v>83</v>
      </c>
      <c r="C38" s="35">
        <v>1351.61</v>
      </c>
      <c r="D38" s="35">
        <f>'[1] Račun prihoda i rashoda'!$G$26</f>
        <v>663.61</v>
      </c>
      <c r="E38" s="35">
        <v>85.11</v>
      </c>
      <c r="F38" s="36"/>
    </row>
    <row r="39" spans="1:6" x14ac:dyDescent="0.25">
      <c r="A39" s="2"/>
      <c r="B39" s="12" t="s">
        <v>79</v>
      </c>
      <c r="C39" s="35">
        <v>858.72</v>
      </c>
      <c r="D39" s="35">
        <f>'[1] Račun prihoda i rashoda'!$G$50</f>
        <v>663.61</v>
      </c>
      <c r="E39" s="35"/>
      <c r="F39" s="36"/>
    </row>
    <row r="40" spans="1:6" x14ac:dyDescent="0.25">
      <c r="A40" s="66"/>
      <c r="B40" s="63" t="s">
        <v>25</v>
      </c>
      <c r="C40" s="89">
        <f>C38-C39</f>
        <v>492.88999999999987</v>
      </c>
      <c r="D40" s="89">
        <v>0</v>
      </c>
      <c r="E40" s="89">
        <v>85.11</v>
      </c>
      <c r="F40" s="66"/>
    </row>
    <row r="41" spans="1:6" x14ac:dyDescent="0.25">
      <c r="A41" s="2"/>
      <c r="B41" s="13" t="s">
        <v>69</v>
      </c>
      <c r="C41" s="33">
        <f t="shared" ref="C41" si="0">C14+C18+C23+C28+C38</f>
        <v>1544219.38</v>
      </c>
      <c r="D41" s="33">
        <f>D14+D18+D23+D28+D38</f>
        <v>1272376.0600000003</v>
      </c>
      <c r="E41" s="33">
        <f>E14+E18+E23+E28+E38+E33</f>
        <v>1871280.6700000002</v>
      </c>
      <c r="F41" s="36">
        <f>E41/D41*100</f>
        <v>147.06977982594231</v>
      </c>
    </row>
    <row r="42" spans="1:6" x14ac:dyDescent="0.25">
      <c r="A42" s="2"/>
      <c r="B42" s="13" t="s">
        <v>65</v>
      </c>
      <c r="C42" s="33">
        <f t="shared" ref="C42" si="1">C15+C19+C24+C29+C39</f>
        <v>1539631.16</v>
      </c>
      <c r="D42" s="33">
        <f>D15+D19+D24+D29+D39</f>
        <v>1272376.0600000003</v>
      </c>
      <c r="E42" s="33">
        <f>E15+E19+E24+E29+E34</f>
        <v>1879691.27</v>
      </c>
      <c r="F42" s="36">
        <f>E42/D42*100</f>
        <v>147.7307950921365</v>
      </c>
    </row>
    <row r="43" spans="1:6" x14ac:dyDescent="0.25">
      <c r="B43" s="62" t="s">
        <v>153</v>
      </c>
      <c r="C43" s="64">
        <f>C41-C42</f>
        <v>4588.2199999999721</v>
      </c>
      <c r="D43" s="64">
        <f>D16+D20+D25+D30</f>
        <v>0</v>
      </c>
      <c r="E43" s="64"/>
      <c r="F43" s="69">
        <v>0</v>
      </c>
    </row>
    <row r="44" spans="1:6" x14ac:dyDescent="0.25">
      <c r="A44" s="1"/>
      <c r="B44" s="62" t="s">
        <v>183</v>
      </c>
      <c r="C44" s="187"/>
      <c r="D44" s="186"/>
      <c r="E44" s="315">
        <f>E41-E42</f>
        <v>-8410.5999999998603</v>
      </c>
      <c r="F44" s="186"/>
    </row>
    <row r="49" spans="4:7" x14ac:dyDescent="0.25">
      <c r="G49" s="10"/>
    </row>
    <row r="50" spans="4:7" x14ac:dyDescent="0.25">
      <c r="D50" s="10"/>
      <c r="E50" s="115"/>
    </row>
    <row r="51" spans="4:7" x14ac:dyDescent="0.25">
      <c r="D51" s="10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18"/>
  <sheetViews>
    <sheetView topLeftCell="A7" zoomScale="125" zoomScaleNormal="125" workbookViewId="0">
      <selection activeCell="I11" sqref="I11"/>
    </sheetView>
  </sheetViews>
  <sheetFormatPr defaultRowHeight="15" x14ac:dyDescent="0.25"/>
  <cols>
    <col min="2" max="2" width="32.42578125" customWidth="1"/>
    <col min="3" max="3" width="24.28515625" customWidth="1"/>
    <col min="4" max="4" width="19.7109375" customWidth="1"/>
    <col min="5" max="5" width="23.7109375" customWidth="1"/>
    <col min="6" max="6" width="16.85546875" customWidth="1"/>
    <col min="7" max="7" width="19.5703125" customWidth="1"/>
  </cols>
  <sheetData>
    <row r="6" spans="2:7" ht="15.75" customHeight="1" x14ac:dyDescent="0.25">
      <c r="B6" s="313" t="s">
        <v>213</v>
      </c>
      <c r="C6" s="314"/>
      <c r="D6" s="314"/>
      <c r="E6" s="314"/>
      <c r="F6" s="314"/>
      <c r="G6" s="314"/>
    </row>
    <row r="7" spans="2:7" ht="18" x14ac:dyDescent="0.25">
      <c r="B7" s="275"/>
      <c r="C7" s="275"/>
      <c r="D7" s="275"/>
      <c r="E7" s="275"/>
      <c r="F7" s="276"/>
      <c r="G7" s="276"/>
    </row>
    <row r="8" spans="2:7" ht="59.25" customHeight="1" x14ac:dyDescent="0.25">
      <c r="B8" s="288" t="s">
        <v>214</v>
      </c>
      <c r="C8" s="289" t="s">
        <v>194</v>
      </c>
      <c r="D8" s="290" t="s">
        <v>193</v>
      </c>
      <c r="E8" s="289" t="s">
        <v>190</v>
      </c>
      <c r="F8" s="291" t="s">
        <v>222</v>
      </c>
      <c r="G8" s="291" t="s">
        <v>223</v>
      </c>
    </row>
    <row r="9" spans="2:7" ht="18.75" customHeight="1" x14ac:dyDescent="0.25">
      <c r="B9" s="287">
        <v>1</v>
      </c>
      <c r="C9" s="292">
        <v>2</v>
      </c>
      <c r="D9" s="293">
        <v>3</v>
      </c>
      <c r="E9" s="292">
        <v>4</v>
      </c>
      <c r="F9" s="293">
        <v>5</v>
      </c>
      <c r="G9" s="293">
        <v>6</v>
      </c>
    </row>
    <row r="10" spans="2:7" ht="30" customHeight="1" x14ac:dyDescent="0.25">
      <c r="B10" s="277" t="s">
        <v>65</v>
      </c>
      <c r="C10" s="278">
        <v>1326682.8799999999</v>
      </c>
      <c r="D10" s="279">
        <v>1272376.06</v>
      </c>
      <c r="E10" s="279">
        <v>1539631.16</v>
      </c>
      <c r="F10" s="279">
        <f>E10/C10*100</f>
        <v>116.05118172626152</v>
      </c>
      <c r="G10" s="279">
        <f>E10/D10*100</f>
        <v>121.00441122729076</v>
      </c>
    </row>
    <row r="11" spans="2:7" ht="30" customHeight="1" x14ac:dyDescent="0.25">
      <c r="B11" s="277" t="s">
        <v>215</v>
      </c>
      <c r="C11" s="278">
        <v>1326682.8799999999</v>
      </c>
      <c r="D11" s="279">
        <v>1272376.06</v>
      </c>
      <c r="E11" s="279">
        <v>1539631.16</v>
      </c>
      <c r="F11" s="279">
        <f t="shared" ref="F11:F17" si="0">E11/C11*100</f>
        <v>116.05118172626152</v>
      </c>
      <c r="G11" s="279">
        <f t="shared" ref="G11:G17" si="1">E11/D11*100</f>
        <v>121.00441122729076</v>
      </c>
    </row>
    <row r="12" spans="2:7" ht="30" customHeight="1" x14ac:dyDescent="0.25">
      <c r="B12" s="280" t="s">
        <v>216</v>
      </c>
      <c r="C12" s="278">
        <v>1167107.96</v>
      </c>
      <c r="D12" s="279">
        <v>1106689.76</v>
      </c>
      <c r="E12" s="279">
        <v>1299033.1599999999</v>
      </c>
      <c r="F12" s="279">
        <f t="shared" si="0"/>
        <v>111.3035986833643</v>
      </c>
      <c r="G12" s="279">
        <f t="shared" si="1"/>
        <v>117.38006503285978</v>
      </c>
    </row>
    <row r="13" spans="2:7" ht="30" customHeight="1" x14ac:dyDescent="0.25">
      <c r="B13" s="281" t="s">
        <v>217</v>
      </c>
      <c r="C13" s="282">
        <v>1167107.96</v>
      </c>
      <c r="D13" s="283">
        <v>1106689.76</v>
      </c>
      <c r="E13" s="283">
        <v>1299033.1599999999</v>
      </c>
      <c r="F13" s="279">
        <f t="shared" si="0"/>
        <v>111.3035986833643</v>
      </c>
      <c r="G13" s="279">
        <f t="shared" si="1"/>
        <v>117.38006503285978</v>
      </c>
    </row>
    <row r="14" spans="2:7" ht="30" customHeight="1" x14ac:dyDescent="0.25">
      <c r="B14" s="277" t="s">
        <v>218</v>
      </c>
      <c r="C14" s="278">
        <v>44188.43</v>
      </c>
      <c r="D14" s="279">
        <v>29944.92</v>
      </c>
      <c r="E14" s="279">
        <v>69681.429999999993</v>
      </c>
      <c r="F14" s="279">
        <f t="shared" si="0"/>
        <v>157.69157220566558</v>
      </c>
      <c r="G14" s="279">
        <f t="shared" si="1"/>
        <v>232.69866808794276</v>
      </c>
    </row>
    <row r="15" spans="2:7" ht="30" customHeight="1" x14ac:dyDescent="0.25">
      <c r="B15" s="284" t="s">
        <v>219</v>
      </c>
      <c r="C15" s="282">
        <v>44188.43</v>
      </c>
      <c r="D15" s="283">
        <v>29944.92</v>
      </c>
      <c r="E15" s="283">
        <v>69681.429999999993</v>
      </c>
      <c r="F15" s="279">
        <f t="shared" si="0"/>
        <v>157.69157220566558</v>
      </c>
      <c r="G15" s="279">
        <f t="shared" si="1"/>
        <v>232.69866808794276</v>
      </c>
    </row>
    <row r="16" spans="2:7" ht="30" customHeight="1" x14ac:dyDescent="0.25">
      <c r="B16" s="277" t="s">
        <v>220</v>
      </c>
      <c r="C16" s="278">
        <v>115386.49</v>
      </c>
      <c r="D16" s="279">
        <v>135741.38</v>
      </c>
      <c r="E16" s="279">
        <v>170916.57</v>
      </c>
      <c r="F16" s="279">
        <f t="shared" si="0"/>
        <v>148.12528745782976</v>
      </c>
      <c r="G16" s="279">
        <f t="shared" si="1"/>
        <v>125.91338764936677</v>
      </c>
    </row>
    <row r="17" spans="2:7" ht="30" customHeight="1" x14ac:dyDescent="0.25">
      <c r="B17" s="284" t="s">
        <v>221</v>
      </c>
      <c r="C17" s="282">
        <v>115386.49</v>
      </c>
      <c r="D17" s="283">
        <v>135741.38</v>
      </c>
      <c r="E17" s="283">
        <v>170916.57</v>
      </c>
      <c r="F17" s="279">
        <f t="shared" si="0"/>
        <v>148.12528745782976</v>
      </c>
      <c r="G17" s="279">
        <f t="shared" si="1"/>
        <v>125.91338764936677</v>
      </c>
    </row>
    <row r="18" spans="2:7" x14ac:dyDescent="0.25">
      <c r="F18" s="271"/>
    </row>
  </sheetData>
  <sheetProtection algorithmName="SHA-512" hashValue="WUsApywRIWut9FebghKxcam8rD4LJfybtFrJvawrGXXpq3lt5p+YV+s62YmrizPn3AEjuXxv0GIXzdo6Lt7BVA==" saltValue="JAbeS60pT/z6HZGptGObXg==" spinCount="100000" sheet="1" objects="1" scenarios="1"/>
  <mergeCells count="1">
    <mergeCell ref="B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19"/>
  <sheetViews>
    <sheetView topLeftCell="A40" zoomScale="150" zoomScaleNormal="150" workbookViewId="0">
      <selection activeCell="G20" sqref="G20"/>
    </sheetView>
  </sheetViews>
  <sheetFormatPr defaultRowHeight="15" x14ac:dyDescent="0.25"/>
  <cols>
    <col min="1" max="1" width="19.42578125" customWidth="1"/>
    <col min="2" max="2" width="38" customWidth="1"/>
    <col min="3" max="3" width="25.42578125" customWidth="1"/>
    <col min="4" max="4" width="20.140625" customWidth="1"/>
    <col min="5" max="5" width="18.7109375" customWidth="1"/>
    <col min="7" max="7" width="12" bestFit="1" customWidth="1"/>
  </cols>
  <sheetData>
    <row r="4" spans="1:13" x14ac:dyDescent="0.25">
      <c r="B4" t="s">
        <v>0</v>
      </c>
    </row>
    <row r="5" spans="1:13" x14ac:dyDescent="0.25">
      <c r="B5" t="s">
        <v>85</v>
      </c>
    </row>
    <row r="9" spans="1:13" x14ac:dyDescent="0.25">
      <c r="B9" s="7"/>
      <c r="C9" s="7" t="s">
        <v>123</v>
      </c>
      <c r="D9" s="7"/>
      <c r="E9" s="7"/>
      <c r="F9" s="7"/>
      <c r="G9" s="7"/>
      <c r="H9" s="7"/>
      <c r="I9" s="7"/>
      <c r="K9" s="7"/>
      <c r="L9" s="7"/>
      <c r="M9" s="7"/>
    </row>
    <row r="10" spans="1:13" x14ac:dyDescent="0.25">
      <c r="B10" s="7" t="s">
        <v>131</v>
      </c>
      <c r="C10" s="7"/>
      <c r="D10" s="7"/>
      <c r="E10" s="7"/>
      <c r="F10" s="7"/>
      <c r="G10" s="7"/>
      <c r="H10" s="7"/>
      <c r="I10" s="7"/>
      <c r="K10" s="7"/>
      <c r="L10" s="7"/>
      <c r="M10" s="7"/>
    </row>
    <row r="12" spans="1:13" x14ac:dyDescent="0.25">
      <c r="C12" s="21"/>
    </row>
    <row r="14" spans="1:13" ht="30.75" customHeight="1" x14ac:dyDescent="0.25">
      <c r="A14" s="52" t="s">
        <v>86</v>
      </c>
      <c r="B14" s="52" t="s">
        <v>87</v>
      </c>
      <c r="C14" s="274" t="s">
        <v>193</v>
      </c>
      <c r="D14" s="14" t="s">
        <v>230</v>
      </c>
      <c r="E14" s="52" t="s">
        <v>76</v>
      </c>
    </row>
    <row r="15" spans="1:13" ht="15.75" customHeight="1" x14ac:dyDescent="0.25">
      <c r="A15" s="53"/>
      <c r="B15" s="54">
        <v>1</v>
      </c>
      <c r="C15" s="55">
        <v>2</v>
      </c>
      <c r="D15" s="55">
        <v>3</v>
      </c>
      <c r="E15" s="55" t="s">
        <v>84</v>
      </c>
    </row>
    <row r="16" spans="1:13" ht="21" customHeight="1" x14ac:dyDescent="0.25">
      <c r="A16" s="53"/>
      <c r="B16" s="56" t="s">
        <v>88</v>
      </c>
      <c r="C16" s="57"/>
      <c r="D16" s="57"/>
      <c r="E16" s="57"/>
    </row>
    <row r="17" spans="1:7" ht="21" customHeight="1" x14ac:dyDescent="0.25">
      <c r="A17" s="53"/>
      <c r="B17" s="58" t="s">
        <v>89</v>
      </c>
      <c r="C17" s="59"/>
      <c r="D17" s="59"/>
      <c r="E17" s="59"/>
    </row>
    <row r="18" spans="1:7" ht="34.5" customHeight="1" x14ac:dyDescent="0.25">
      <c r="A18" s="99" t="s">
        <v>90</v>
      </c>
      <c r="B18" s="99" t="s">
        <v>91</v>
      </c>
      <c r="C18" s="161">
        <v>50065.88</v>
      </c>
      <c r="D18" s="161">
        <v>50065.88</v>
      </c>
      <c r="E18" s="184">
        <f>D18/C18*100</f>
        <v>100</v>
      </c>
    </row>
    <row r="19" spans="1:7" ht="24" customHeight="1" x14ac:dyDescent="0.25">
      <c r="A19" s="101" t="s">
        <v>92</v>
      </c>
      <c r="B19" s="101" t="s">
        <v>93</v>
      </c>
      <c r="C19" s="159">
        <f>C20</f>
        <v>41322.879999999997</v>
      </c>
      <c r="D19" s="158">
        <v>41322.879999999997</v>
      </c>
      <c r="E19" s="184">
        <f>D19/C19*100</f>
        <v>100</v>
      </c>
    </row>
    <row r="20" spans="1:7" ht="31.5" customHeight="1" x14ac:dyDescent="0.25">
      <c r="A20" s="102" t="s">
        <v>139</v>
      </c>
      <c r="B20" s="101" t="s">
        <v>138</v>
      </c>
      <c r="C20" s="158">
        <f>C21</f>
        <v>41322.879999999997</v>
      </c>
      <c r="D20" s="158">
        <v>41322.879999999997</v>
      </c>
      <c r="E20" s="184">
        <f>D20/C20*100</f>
        <v>100</v>
      </c>
      <c r="G20" s="271">
        <f>D18+D58</f>
        <v>84777.37</v>
      </c>
    </row>
    <row r="21" spans="1:7" ht="21" customHeight="1" x14ac:dyDescent="0.25">
      <c r="A21" s="93">
        <v>3</v>
      </c>
      <c r="B21" s="94" t="s">
        <v>27</v>
      </c>
      <c r="C21" s="257">
        <v>41322.879999999997</v>
      </c>
      <c r="D21" s="229">
        <v>41322.879999999997</v>
      </c>
      <c r="E21" s="185">
        <f>D21/C21*100</f>
        <v>100</v>
      </c>
    </row>
    <row r="22" spans="1:7" ht="21" customHeight="1" x14ac:dyDescent="0.25">
      <c r="A22" s="93">
        <v>32</v>
      </c>
      <c r="B22" s="94" t="s">
        <v>33</v>
      </c>
      <c r="C22" s="257">
        <v>40593.83</v>
      </c>
      <c r="D22" s="229">
        <v>40593.83</v>
      </c>
      <c r="E22" s="185">
        <f>D22/C22*100</f>
        <v>100</v>
      </c>
    </row>
    <row r="23" spans="1:7" ht="21" customHeight="1" x14ac:dyDescent="0.25">
      <c r="A23" s="93">
        <v>321</v>
      </c>
      <c r="B23" s="94" t="s">
        <v>94</v>
      </c>
      <c r="C23" s="257">
        <v>3083.21</v>
      </c>
      <c r="D23" s="229">
        <v>3083.21</v>
      </c>
      <c r="E23" s="185">
        <f t="shared" ref="E23:E29" si="0">D23/C23*100</f>
        <v>100</v>
      </c>
    </row>
    <row r="24" spans="1:7" ht="21" customHeight="1" x14ac:dyDescent="0.25">
      <c r="A24" s="96">
        <v>3211</v>
      </c>
      <c r="B24" s="97" t="s">
        <v>35</v>
      </c>
      <c r="C24" s="258">
        <v>1921.96</v>
      </c>
      <c r="D24" s="230">
        <v>1921.96</v>
      </c>
      <c r="E24" s="185">
        <f t="shared" si="0"/>
        <v>100</v>
      </c>
    </row>
    <row r="25" spans="1:7" ht="21" customHeight="1" x14ac:dyDescent="0.25">
      <c r="A25" s="96">
        <v>3213</v>
      </c>
      <c r="B25" s="97" t="s">
        <v>37</v>
      </c>
      <c r="C25" s="258">
        <v>1161.25</v>
      </c>
      <c r="D25" s="230">
        <v>1161.25</v>
      </c>
      <c r="E25" s="185">
        <f t="shared" si="0"/>
        <v>100</v>
      </c>
    </row>
    <row r="26" spans="1:7" ht="21" customHeight="1" x14ac:dyDescent="0.25">
      <c r="A26" s="93">
        <v>322</v>
      </c>
      <c r="B26" s="94" t="s">
        <v>38</v>
      </c>
      <c r="C26" s="257">
        <v>20310.150000000001</v>
      </c>
      <c r="D26" s="229">
        <v>20310.150000000001</v>
      </c>
      <c r="E26" s="185">
        <f t="shared" si="0"/>
        <v>100</v>
      </c>
    </row>
    <row r="27" spans="1:7" ht="21" customHeight="1" x14ac:dyDescent="0.25">
      <c r="A27" s="96">
        <v>3221</v>
      </c>
      <c r="B27" s="97" t="s">
        <v>39</v>
      </c>
      <c r="C27" s="258">
        <v>6346.04</v>
      </c>
      <c r="D27" s="230">
        <v>6346.04</v>
      </c>
      <c r="E27" s="185">
        <f t="shared" si="0"/>
        <v>100</v>
      </c>
    </row>
    <row r="28" spans="1:7" ht="21" customHeight="1" x14ac:dyDescent="0.25">
      <c r="A28" s="96">
        <v>3223</v>
      </c>
      <c r="B28" s="97" t="s">
        <v>41</v>
      </c>
      <c r="C28" s="259">
        <v>13964.11</v>
      </c>
      <c r="D28" s="230">
        <v>13964.11</v>
      </c>
      <c r="E28" s="185">
        <f t="shared" si="0"/>
        <v>100</v>
      </c>
    </row>
    <row r="29" spans="1:7" ht="21" customHeight="1" x14ac:dyDescent="0.25">
      <c r="A29" s="96">
        <v>3225</v>
      </c>
      <c r="B29" s="97" t="s">
        <v>95</v>
      </c>
      <c r="C29" s="260">
        <v>0</v>
      </c>
      <c r="D29" s="231">
        <v>0</v>
      </c>
      <c r="E29" s="185" t="e">
        <f t="shared" si="0"/>
        <v>#DIV/0!</v>
      </c>
    </row>
    <row r="30" spans="1:7" ht="21" customHeight="1" x14ac:dyDescent="0.25">
      <c r="A30" s="93">
        <v>323</v>
      </c>
      <c r="B30" s="94" t="s">
        <v>44</v>
      </c>
      <c r="C30" s="261">
        <v>16612.580000000002</v>
      </c>
      <c r="D30" s="229">
        <v>16612.580000000002</v>
      </c>
      <c r="E30" s="185">
        <f t="shared" ref="E30:E37" si="1">D30/C30*100</f>
        <v>100</v>
      </c>
    </row>
    <row r="31" spans="1:7" ht="21" customHeight="1" x14ac:dyDescent="0.25">
      <c r="A31" s="96">
        <v>3231</v>
      </c>
      <c r="B31" s="97" t="s">
        <v>45</v>
      </c>
      <c r="C31" s="259">
        <v>988.2</v>
      </c>
      <c r="D31" s="230">
        <v>988.2</v>
      </c>
      <c r="E31" s="185">
        <f t="shared" si="1"/>
        <v>100</v>
      </c>
    </row>
    <row r="32" spans="1:7" ht="21" customHeight="1" x14ac:dyDescent="0.25">
      <c r="A32" s="96">
        <v>3233</v>
      </c>
      <c r="B32" s="97" t="s">
        <v>47</v>
      </c>
      <c r="C32" s="259">
        <v>127.44</v>
      </c>
      <c r="D32" s="230">
        <v>127.44</v>
      </c>
      <c r="E32" s="185">
        <f t="shared" si="1"/>
        <v>100</v>
      </c>
    </row>
    <row r="33" spans="1:5" ht="21" customHeight="1" x14ac:dyDescent="0.25">
      <c r="A33" s="96">
        <v>3234</v>
      </c>
      <c r="B33" s="97" t="s">
        <v>48</v>
      </c>
      <c r="C33" s="258">
        <v>5690.83</v>
      </c>
      <c r="D33" s="230">
        <v>5690.83</v>
      </c>
      <c r="E33" s="185">
        <f t="shared" si="1"/>
        <v>100</v>
      </c>
    </row>
    <row r="34" spans="1:5" ht="21" customHeight="1" x14ac:dyDescent="0.25">
      <c r="A34" s="96">
        <v>3235</v>
      </c>
      <c r="B34" s="97" t="s">
        <v>49</v>
      </c>
      <c r="C34" s="259">
        <v>1153.54</v>
      </c>
      <c r="D34" s="230">
        <v>1153.54</v>
      </c>
      <c r="E34" s="185">
        <f t="shared" si="1"/>
        <v>100</v>
      </c>
    </row>
    <row r="35" spans="1:5" ht="21" customHeight="1" x14ac:dyDescent="0.25">
      <c r="A35" s="96">
        <v>3236</v>
      </c>
      <c r="B35" s="97" t="s">
        <v>50</v>
      </c>
      <c r="C35" s="259">
        <v>3945.75</v>
      </c>
      <c r="D35" s="230">
        <v>3945.75</v>
      </c>
      <c r="E35" s="185">
        <f t="shared" si="1"/>
        <v>100</v>
      </c>
    </row>
    <row r="36" spans="1:5" ht="21" customHeight="1" x14ac:dyDescent="0.25">
      <c r="A36" s="96">
        <v>3237</v>
      </c>
      <c r="B36" s="97" t="s">
        <v>51</v>
      </c>
      <c r="C36" s="258">
        <v>281.42</v>
      </c>
      <c r="D36" s="230">
        <v>281.42</v>
      </c>
      <c r="E36" s="185">
        <f t="shared" si="1"/>
        <v>100</v>
      </c>
    </row>
    <row r="37" spans="1:5" ht="21" customHeight="1" x14ac:dyDescent="0.25">
      <c r="A37" s="96">
        <v>3238</v>
      </c>
      <c r="B37" s="97" t="s">
        <v>52</v>
      </c>
      <c r="C37" s="259">
        <v>4425.3999999999996</v>
      </c>
      <c r="D37" s="230">
        <v>4425.3999999999996</v>
      </c>
      <c r="E37" s="185">
        <f t="shared" si="1"/>
        <v>100</v>
      </c>
    </row>
    <row r="38" spans="1:5" ht="21" customHeight="1" x14ac:dyDescent="0.25">
      <c r="A38" s="93">
        <v>329</v>
      </c>
      <c r="B38" s="94" t="s">
        <v>54</v>
      </c>
      <c r="C38" s="261">
        <v>587.89</v>
      </c>
      <c r="D38" s="229">
        <v>587.89</v>
      </c>
      <c r="E38" s="185">
        <f t="shared" ref="E38:E69" si="2">D38/C38*100</f>
        <v>100</v>
      </c>
    </row>
    <row r="39" spans="1:5" ht="21" customHeight="1" x14ac:dyDescent="0.25">
      <c r="A39" s="96">
        <v>3293</v>
      </c>
      <c r="B39" s="97" t="s">
        <v>55</v>
      </c>
      <c r="C39" s="259">
        <v>479.8</v>
      </c>
      <c r="D39" s="230">
        <v>479.8</v>
      </c>
      <c r="E39" s="185">
        <f t="shared" si="2"/>
        <v>100</v>
      </c>
    </row>
    <row r="40" spans="1:5" ht="21" customHeight="1" x14ac:dyDescent="0.25">
      <c r="A40" s="96">
        <v>3294</v>
      </c>
      <c r="B40" s="97" t="s">
        <v>56</v>
      </c>
      <c r="C40" s="259">
        <v>108.09</v>
      </c>
      <c r="D40" s="230">
        <v>108.09</v>
      </c>
      <c r="E40" s="185">
        <f t="shared" si="2"/>
        <v>100</v>
      </c>
    </row>
    <row r="41" spans="1:5" ht="21" customHeight="1" x14ac:dyDescent="0.25">
      <c r="A41" s="93">
        <v>34</v>
      </c>
      <c r="B41" s="94" t="s">
        <v>98</v>
      </c>
      <c r="C41" s="261">
        <v>729.05</v>
      </c>
      <c r="D41" s="229">
        <v>729.05</v>
      </c>
      <c r="E41" s="185">
        <f t="shared" si="2"/>
        <v>100</v>
      </c>
    </row>
    <row r="42" spans="1:5" ht="21" customHeight="1" x14ac:dyDescent="0.25">
      <c r="A42" s="93">
        <v>343</v>
      </c>
      <c r="B42" s="94" t="s">
        <v>58</v>
      </c>
      <c r="C42" s="257">
        <v>729.05</v>
      </c>
      <c r="D42" s="229">
        <v>729.05</v>
      </c>
      <c r="E42" s="185">
        <f t="shared" si="2"/>
        <v>100</v>
      </c>
    </row>
    <row r="43" spans="1:5" ht="21" customHeight="1" x14ac:dyDescent="0.25">
      <c r="A43" s="96">
        <v>3431</v>
      </c>
      <c r="B43" s="97" t="s">
        <v>60</v>
      </c>
      <c r="C43" s="259">
        <v>729.05</v>
      </c>
      <c r="D43" s="230">
        <v>729.05</v>
      </c>
      <c r="E43" s="185">
        <f t="shared" si="2"/>
        <v>100</v>
      </c>
    </row>
    <row r="44" spans="1:5" ht="29.25" customHeight="1" x14ac:dyDescent="0.25">
      <c r="A44" s="101" t="s">
        <v>99</v>
      </c>
      <c r="B44" s="101" t="s">
        <v>100</v>
      </c>
      <c r="C44" s="223">
        <v>8743</v>
      </c>
      <c r="D44" s="158">
        <v>8743</v>
      </c>
      <c r="E44" s="184">
        <f t="shared" si="2"/>
        <v>100</v>
      </c>
    </row>
    <row r="45" spans="1:5" ht="21" customHeight="1" x14ac:dyDescent="0.25">
      <c r="A45" s="93">
        <v>3</v>
      </c>
      <c r="B45" s="94" t="s">
        <v>101</v>
      </c>
      <c r="C45" s="247">
        <v>8743</v>
      </c>
      <c r="D45" s="174">
        <v>8743</v>
      </c>
      <c r="E45" s="185">
        <f t="shared" si="2"/>
        <v>100</v>
      </c>
    </row>
    <row r="46" spans="1:5" ht="21" customHeight="1" x14ac:dyDescent="0.25">
      <c r="A46" s="93">
        <v>32</v>
      </c>
      <c r="B46" s="94" t="s">
        <v>33</v>
      </c>
      <c r="C46" s="247">
        <v>8743</v>
      </c>
      <c r="D46" s="174">
        <v>8743</v>
      </c>
      <c r="E46" s="185">
        <f t="shared" si="2"/>
        <v>100</v>
      </c>
    </row>
    <row r="47" spans="1:5" ht="21" customHeight="1" x14ac:dyDescent="0.25">
      <c r="A47" s="93">
        <v>322</v>
      </c>
      <c r="B47" s="94" t="s">
        <v>38</v>
      </c>
      <c r="C47" s="261">
        <v>827.7</v>
      </c>
      <c r="D47" s="174">
        <v>827.7</v>
      </c>
      <c r="E47" s="185">
        <f t="shared" si="2"/>
        <v>100</v>
      </c>
    </row>
    <row r="48" spans="1:5" ht="25.5" customHeight="1" x14ac:dyDescent="0.25">
      <c r="A48" s="96">
        <v>3224</v>
      </c>
      <c r="B48" s="97" t="s">
        <v>42</v>
      </c>
      <c r="C48" s="259">
        <v>827.7</v>
      </c>
      <c r="D48" s="156">
        <v>827.7</v>
      </c>
      <c r="E48" s="185">
        <f t="shared" si="2"/>
        <v>100</v>
      </c>
    </row>
    <row r="49" spans="1:5" ht="21" customHeight="1" x14ac:dyDescent="0.25">
      <c r="A49" s="93">
        <v>323</v>
      </c>
      <c r="B49" s="94" t="s">
        <v>44</v>
      </c>
      <c r="C49" s="261">
        <v>7915.3</v>
      </c>
      <c r="D49" s="174">
        <v>7915.3</v>
      </c>
      <c r="E49" s="185">
        <f t="shared" si="2"/>
        <v>100</v>
      </c>
    </row>
    <row r="50" spans="1:5" ht="21" customHeight="1" x14ac:dyDescent="0.25">
      <c r="A50" s="96">
        <v>3232</v>
      </c>
      <c r="B50" s="97" t="s">
        <v>46</v>
      </c>
      <c r="C50" s="258">
        <v>7915.3</v>
      </c>
      <c r="D50" s="156">
        <v>7915.3</v>
      </c>
      <c r="E50" s="185">
        <f t="shared" si="2"/>
        <v>100</v>
      </c>
    </row>
    <row r="51" spans="1:5" ht="38.25" customHeight="1" x14ac:dyDescent="0.25">
      <c r="A51" s="99" t="s">
        <v>90</v>
      </c>
      <c r="B51" s="99" t="s">
        <v>91</v>
      </c>
      <c r="C51" s="262">
        <v>9789.67</v>
      </c>
      <c r="D51" s="255">
        <v>9789.67</v>
      </c>
      <c r="E51" s="214">
        <f t="shared" si="2"/>
        <v>100</v>
      </c>
    </row>
    <row r="52" spans="1:5" ht="21" customHeight="1" x14ac:dyDescent="0.25">
      <c r="A52" s="91" t="s">
        <v>197</v>
      </c>
      <c r="B52" s="92" t="s">
        <v>196</v>
      </c>
      <c r="C52" s="263">
        <v>9789.67</v>
      </c>
      <c r="D52" s="253">
        <v>9789.67</v>
      </c>
      <c r="E52" s="214">
        <f t="shared" si="2"/>
        <v>100</v>
      </c>
    </row>
    <row r="53" spans="1:5" ht="21" customHeight="1" x14ac:dyDescent="0.25">
      <c r="A53" s="164" t="s">
        <v>140</v>
      </c>
      <c r="B53" s="160" t="s">
        <v>77</v>
      </c>
      <c r="C53" s="263">
        <v>9789.67</v>
      </c>
      <c r="D53" s="253">
        <v>9789.67</v>
      </c>
      <c r="E53" s="214">
        <f t="shared" si="2"/>
        <v>100</v>
      </c>
    </row>
    <row r="54" spans="1:5" ht="21" customHeight="1" x14ac:dyDescent="0.25">
      <c r="A54" s="212">
        <v>3</v>
      </c>
      <c r="B54" s="94" t="s">
        <v>101</v>
      </c>
      <c r="C54" s="261">
        <v>9789.67</v>
      </c>
      <c r="D54" s="254">
        <v>9789.67</v>
      </c>
      <c r="E54" s="215">
        <f t="shared" si="2"/>
        <v>100</v>
      </c>
    </row>
    <row r="55" spans="1:5" ht="21" customHeight="1" x14ac:dyDescent="0.25">
      <c r="A55" s="212">
        <v>32</v>
      </c>
      <c r="B55" s="94" t="s">
        <v>33</v>
      </c>
      <c r="C55" s="261">
        <v>9789.67</v>
      </c>
      <c r="D55" s="254">
        <v>9789.67</v>
      </c>
      <c r="E55" s="215">
        <f t="shared" si="2"/>
        <v>100</v>
      </c>
    </row>
    <row r="56" spans="1:5" ht="21" customHeight="1" x14ac:dyDescent="0.25">
      <c r="A56" s="212">
        <v>322</v>
      </c>
      <c r="B56" s="94" t="s">
        <v>38</v>
      </c>
      <c r="C56" s="261">
        <v>9789.67</v>
      </c>
      <c r="D56" s="254">
        <v>9789.67</v>
      </c>
      <c r="E56" s="215">
        <f t="shared" si="2"/>
        <v>100</v>
      </c>
    </row>
    <row r="57" spans="1:5" ht="21" customHeight="1" x14ac:dyDescent="0.25">
      <c r="A57" s="96">
        <v>3223</v>
      </c>
      <c r="B57" s="97" t="s">
        <v>41</v>
      </c>
      <c r="C57" s="256">
        <v>9789.67</v>
      </c>
      <c r="D57" s="256">
        <v>9789.67</v>
      </c>
      <c r="E57" s="215">
        <f t="shared" si="2"/>
        <v>100</v>
      </c>
    </row>
    <row r="58" spans="1:5" ht="21" customHeight="1" x14ac:dyDescent="0.25">
      <c r="A58" s="91" t="s">
        <v>90</v>
      </c>
      <c r="B58" s="92" t="s">
        <v>124</v>
      </c>
      <c r="C58" s="265">
        <v>26665.74</v>
      </c>
      <c r="D58" s="266">
        <v>34711.49</v>
      </c>
      <c r="E58" s="214">
        <f t="shared" si="2"/>
        <v>130.17261099823216</v>
      </c>
    </row>
    <row r="59" spans="1:5" ht="21" customHeight="1" x14ac:dyDescent="0.25">
      <c r="A59" s="213" t="s">
        <v>198</v>
      </c>
      <c r="B59" s="160" t="s">
        <v>199</v>
      </c>
      <c r="C59" s="223">
        <v>100</v>
      </c>
      <c r="D59" s="158">
        <v>100</v>
      </c>
      <c r="E59" s="214">
        <f t="shared" si="2"/>
        <v>100</v>
      </c>
    </row>
    <row r="60" spans="1:5" ht="21" customHeight="1" x14ac:dyDescent="0.25">
      <c r="A60" s="91" t="s">
        <v>140</v>
      </c>
      <c r="B60" s="101" t="s">
        <v>77</v>
      </c>
      <c r="C60" s="223">
        <v>100</v>
      </c>
      <c r="D60" s="158">
        <v>100</v>
      </c>
      <c r="E60" s="214">
        <f t="shared" si="2"/>
        <v>100</v>
      </c>
    </row>
    <row r="61" spans="1:5" ht="21" customHeight="1" x14ac:dyDescent="0.25">
      <c r="A61" s="93">
        <v>3</v>
      </c>
      <c r="B61" s="94" t="s">
        <v>101</v>
      </c>
      <c r="C61" s="247">
        <v>100</v>
      </c>
      <c r="D61" s="237">
        <v>100</v>
      </c>
      <c r="E61" s="215">
        <f t="shared" si="2"/>
        <v>100</v>
      </c>
    </row>
    <row r="62" spans="1:5" ht="21" customHeight="1" x14ac:dyDescent="0.25">
      <c r="A62" s="93">
        <v>32</v>
      </c>
      <c r="B62" s="94" t="s">
        <v>33</v>
      </c>
      <c r="C62" s="247">
        <v>100</v>
      </c>
      <c r="D62" s="237">
        <v>100</v>
      </c>
      <c r="E62" s="215">
        <f t="shared" si="2"/>
        <v>100</v>
      </c>
    </row>
    <row r="63" spans="1:5" ht="21" customHeight="1" x14ac:dyDescent="0.25">
      <c r="A63" s="93">
        <v>323</v>
      </c>
      <c r="B63" s="94" t="s">
        <v>44</v>
      </c>
      <c r="C63" s="247">
        <v>100</v>
      </c>
      <c r="D63" s="250">
        <v>100</v>
      </c>
      <c r="E63" s="215">
        <f t="shared" si="2"/>
        <v>100</v>
      </c>
    </row>
    <row r="64" spans="1:5" ht="15.75" customHeight="1" x14ac:dyDescent="0.25">
      <c r="A64" s="90">
        <v>3237</v>
      </c>
      <c r="B64" s="97" t="s">
        <v>97</v>
      </c>
      <c r="C64" s="224">
        <v>100</v>
      </c>
      <c r="D64" s="222">
        <v>100</v>
      </c>
      <c r="E64" s="215">
        <f t="shared" si="2"/>
        <v>100</v>
      </c>
    </row>
    <row r="65" spans="1:9" ht="27" customHeight="1" x14ac:dyDescent="0.25">
      <c r="A65" s="101" t="s">
        <v>106</v>
      </c>
      <c r="B65" s="101" t="s">
        <v>107</v>
      </c>
      <c r="C65" s="217">
        <v>530.88</v>
      </c>
      <c r="D65" s="165">
        <v>530.88</v>
      </c>
      <c r="E65" s="214">
        <f t="shared" si="2"/>
        <v>100</v>
      </c>
    </row>
    <row r="66" spans="1:9" ht="30.75" customHeight="1" x14ac:dyDescent="0.25">
      <c r="A66" s="102" t="s">
        <v>142</v>
      </c>
      <c r="B66" s="101" t="s">
        <v>77</v>
      </c>
      <c r="C66" s="182">
        <v>530.88</v>
      </c>
      <c r="D66" s="161">
        <v>530.88</v>
      </c>
      <c r="E66" s="214">
        <f t="shared" si="2"/>
        <v>100</v>
      </c>
    </row>
    <row r="67" spans="1:9" ht="21" customHeight="1" x14ac:dyDescent="0.25">
      <c r="A67" s="93">
        <v>3</v>
      </c>
      <c r="B67" s="94" t="s">
        <v>101</v>
      </c>
      <c r="C67" s="264">
        <v>530.88</v>
      </c>
      <c r="D67" s="166">
        <v>530.88</v>
      </c>
      <c r="E67" s="215">
        <f t="shared" si="2"/>
        <v>100</v>
      </c>
      <c r="I67" s="1"/>
    </row>
    <row r="68" spans="1:9" ht="21" customHeight="1" x14ac:dyDescent="0.25">
      <c r="A68" s="104">
        <v>32</v>
      </c>
      <c r="B68" s="105" t="s">
        <v>33</v>
      </c>
      <c r="C68" s="250">
        <v>530.88</v>
      </c>
      <c r="D68" s="166">
        <v>530.88</v>
      </c>
      <c r="E68" s="215">
        <f t="shared" si="2"/>
        <v>100</v>
      </c>
      <c r="I68" s="1"/>
    </row>
    <row r="69" spans="1:9" ht="21" customHeight="1" x14ac:dyDescent="0.25">
      <c r="A69" s="93">
        <v>323</v>
      </c>
      <c r="B69" s="94" t="s">
        <v>44</v>
      </c>
      <c r="C69" s="237">
        <v>530.88</v>
      </c>
      <c r="D69" s="166">
        <v>530.88</v>
      </c>
      <c r="E69" s="215">
        <f t="shared" si="2"/>
        <v>100</v>
      </c>
    </row>
    <row r="70" spans="1:9" ht="21" customHeight="1" x14ac:dyDescent="0.25">
      <c r="A70" s="96">
        <v>3237</v>
      </c>
      <c r="B70" s="97" t="s">
        <v>97</v>
      </c>
      <c r="C70" s="221">
        <v>530.88</v>
      </c>
      <c r="D70" s="162">
        <v>530.88</v>
      </c>
      <c r="E70" s="215">
        <f t="shared" ref="E70:E72" si="3">D70/C70*100</f>
        <v>100</v>
      </c>
    </row>
    <row r="71" spans="1:9" ht="21" customHeight="1" x14ac:dyDescent="0.25">
      <c r="A71" s="163" t="s">
        <v>200</v>
      </c>
      <c r="B71" s="160" t="s">
        <v>201</v>
      </c>
      <c r="C71" s="219">
        <v>1476.52</v>
      </c>
      <c r="D71" s="219">
        <v>1476.52</v>
      </c>
      <c r="E71" s="214">
        <f t="shared" si="3"/>
        <v>100</v>
      </c>
    </row>
    <row r="72" spans="1:9" ht="21" customHeight="1" x14ac:dyDescent="0.25">
      <c r="A72" s="163" t="s">
        <v>140</v>
      </c>
      <c r="B72" s="92" t="s">
        <v>77</v>
      </c>
      <c r="C72" s="219">
        <v>1476.52</v>
      </c>
      <c r="D72" s="219">
        <v>1476.52</v>
      </c>
      <c r="E72" s="214">
        <f t="shared" si="3"/>
        <v>100</v>
      </c>
    </row>
    <row r="73" spans="1:9" ht="21" customHeight="1" x14ac:dyDescent="0.25">
      <c r="A73" s="93">
        <v>3</v>
      </c>
      <c r="B73" s="106" t="s">
        <v>101</v>
      </c>
      <c r="C73" s="250">
        <v>1476.52</v>
      </c>
      <c r="D73" s="250">
        <v>1476.52</v>
      </c>
      <c r="E73" s="215">
        <f t="shared" ref="E73:E76" si="4">D73/C73*100</f>
        <v>100</v>
      </c>
    </row>
    <row r="74" spans="1:9" ht="29.25" customHeight="1" x14ac:dyDescent="0.25">
      <c r="A74" s="117">
        <v>37</v>
      </c>
      <c r="B74" s="228" t="s">
        <v>202</v>
      </c>
      <c r="C74" s="237">
        <v>1476.52</v>
      </c>
      <c r="D74" s="250">
        <v>1476.52</v>
      </c>
      <c r="E74" s="215">
        <f t="shared" si="4"/>
        <v>100</v>
      </c>
    </row>
    <row r="75" spans="1:9" ht="29.25" customHeight="1" x14ac:dyDescent="0.25">
      <c r="A75" s="117">
        <v>372</v>
      </c>
      <c r="B75" s="176" t="s">
        <v>62</v>
      </c>
      <c r="C75" s="250">
        <v>1476.52</v>
      </c>
      <c r="D75" s="250">
        <v>1476.52</v>
      </c>
      <c r="E75" s="215">
        <f t="shared" si="4"/>
        <v>100</v>
      </c>
    </row>
    <row r="76" spans="1:9" ht="21" customHeight="1" x14ac:dyDescent="0.25">
      <c r="A76" s="177">
        <v>3722</v>
      </c>
      <c r="B76" s="178" t="s">
        <v>64</v>
      </c>
      <c r="C76" s="221">
        <v>1476.52</v>
      </c>
      <c r="D76" s="221">
        <v>1476.52</v>
      </c>
      <c r="E76" s="215">
        <f t="shared" si="4"/>
        <v>100</v>
      </c>
    </row>
    <row r="77" spans="1:9" ht="27.75" customHeight="1" x14ac:dyDescent="0.25">
      <c r="A77" s="102" t="s">
        <v>145</v>
      </c>
      <c r="B77" s="101" t="s">
        <v>203</v>
      </c>
      <c r="C77" s="217">
        <f>C78+C91</f>
        <v>26486.11</v>
      </c>
      <c r="D77" s="165">
        <v>26486.11</v>
      </c>
      <c r="E77" s="214">
        <f t="shared" ref="E77:E84" si="5">D77/C77*100</f>
        <v>100</v>
      </c>
    </row>
    <row r="78" spans="1:9" ht="21" customHeight="1" x14ac:dyDescent="0.25">
      <c r="A78" s="102" t="s">
        <v>140</v>
      </c>
      <c r="B78" s="101" t="s">
        <v>77</v>
      </c>
      <c r="C78" s="161">
        <v>3972.91</v>
      </c>
      <c r="D78" s="161">
        <v>3972.91</v>
      </c>
      <c r="E78" s="214">
        <f t="shared" si="5"/>
        <v>100</v>
      </c>
    </row>
    <row r="79" spans="1:9" ht="21" customHeight="1" x14ac:dyDescent="0.25">
      <c r="A79" s="103">
        <v>3</v>
      </c>
      <c r="B79" s="106" t="s">
        <v>101</v>
      </c>
      <c r="C79" s="237">
        <v>3972.91</v>
      </c>
      <c r="D79" s="166">
        <v>3972.91</v>
      </c>
      <c r="E79" s="215">
        <f t="shared" si="5"/>
        <v>100</v>
      </c>
    </row>
    <row r="80" spans="1:9" ht="21" customHeight="1" x14ac:dyDescent="0.25">
      <c r="A80" s="103">
        <v>31</v>
      </c>
      <c r="B80" s="106" t="s">
        <v>27</v>
      </c>
      <c r="C80" s="237">
        <v>3784.05</v>
      </c>
      <c r="D80" s="237">
        <v>3784.05</v>
      </c>
      <c r="E80" s="215">
        <f t="shared" si="5"/>
        <v>100</v>
      </c>
    </row>
    <row r="81" spans="1:5" ht="21" customHeight="1" x14ac:dyDescent="0.25">
      <c r="A81" s="103">
        <v>311</v>
      </c>
      <c r="B81" s="106" t="s">
        <v>102</v>
      </c>
      <c r="C81" s="237">
        <v>2725.15</v>
      </c>
      <c r="D81" s="166">
        <v>2725.15</v>
      </c>
      <c r="E81" s="215">
        <f t="shared" si="5"/>
        <v>100</v>
      </c>
    </row>
    <row r="82" spans="1:5" ht="21" customHeight="1" x14ac:dyDescent="0.25">
      <c r="A82" s="107">
        <v>3111</v>
      </c>
      <c r="B82" s="108" t="s">
        <v>103</v>
      </c>
      <c r="C82" s="222">
        <v>2725.15</v>
      </c>
      <c r="D82" s="222">
        <v>2725.15</v>
      </c>
      <c r="E82" s="215">
        <f t="shared" si="5"/>
        <v>100</v>
      </c>
    </row>
    <row r="83" spans="1:5" ht="21" customHeight="1" x14ac:dyDescent="0.25">
      <c r="A83" s="103">
        <v>312</v>
      </c>
      <c r="B83" s="106" t="s">
        <v>30</v>
      </c>
      <c r="C83" s="237">
        <v>609.23</v>
      </c>
      <c r="D83" s="237">
        <v>609.23</v>
      </c>
      <c r="E83" s="215">
        <f t="shared" si="5"/>
        <v>100</v>
      </c>
    </row>
    <row r="84" spans="1:5" ht="21" customHeight="1" x14ac:dyDescent="0.25">
      <c r="A84" s="107">
        <v>3121</v>
      </c>
      <c r="B84" s="108" t="s">
        <v>30</v>
      </c>
      <c r="C84" s="222">
        <v>609.23</v>
      </c>
      <c r="D84" s="222">
        <v>609.23</v>
      </c>
      <c r="E84" s="215">
        <f t="shared" si="5"/>
        <v>100</v>
      </c>
    </row>
    <row r="85" spans="1:5" ht="21" customHeight="1" x14ac:dyDescent="0.25">
      <c r="A85" s="103">
        <v>313</v>
      </c>
      <c r="B85" s="106" t="s">
        <v>104</v>
      </c>
      <c r="C85" s="237">
        <v>449.67</v>
      </c>
      <c r="D85" s="237">
        <v>449.67</v>
      </c>
      <c r="E85" s="215">
        <f t="shared" ref="E85:E121" si="6">D85/C85*100</f>
        <v>100</v>
      </c>
    </row>
    <row r="86" spans="1:5" ht="21" customHeight="1" x14ac:dyDescent="0.25">
      <c r="A86" s="107">
        <v>3132</v>
      </c>
      <c r="B86" s="108" t="s">
        <v>32</v>
      </c>
      <c r="C86" s="222">
        <v>449.67</v>
      </c>
      <c r="D86" s="222">
        <v>449.67</v>
      </c>
      <c r="E86" s="215">
        <f t="shared" si="6"/>
        <v>100</v>
      </c>
    </row>
    <row r="87" spans="1:5" ht="21" customHeight="1" x14ac:dyDescent="0.25">
      <c r="A87" s="103">
        <v>32</v>
      </c>
      <c r="B87" s="106" t="s">
        <v>33</v>
      </c>
      <c r="C87" s="237">
        <v>188.86</v>
      </c>
      <c r="D87" s="237">
        <v>188.86</v>
      </c>
      <c r="E87" s="215">
        <f t="shared" si="6"/>
        <v>100</v>
      </c>
    </row>
    <row r="88" spans="1:5" ht="21" customHeight="1" x14ac:dyDescent="0.25">
      <c r="A88" s="93">
        <v>321</v>
      </c>
      <c r="B88" s="94" t="s">
        <v>34</v>
      </c>
      <c r="C88" s="237">
        <v>188.86</v>
      </c>
      <c r="D88" s="237">
        <v>188.86</v>
      </c>
      <c r="E88" s="215">
        <f t="shared" si="6"/>
        <v>100</v>
      </c>
    </row>
    <row r="89" spans="1:5" ht="21" customHeight="1" x14ac:dyDescent="0.25">
      <c r="A89" s="96">
        <v>3211</v>
      </c>
      <c r="B89" s="97" t="s">
        <v>35</v>
      </c>
      <c r="C89" s="222">
        <v>23.89</v>
      </c>
      <c r="D89" s="222">
        <v>23.89</v>
      </c>
      <c r="E89" s="215">
        <f t="shared" si="6"/>
        <v>100</v>
      </c>
    </row>
    <row r="90" spans="1:5" ht="21" customHeight="1" x14ac:dyDescent="0.25">
      <c r="A90" s="96">
        <v>3212</v>
      </c>
      <c r="B90" s="97" t="s">
        <v>105</v>
      </c>
      <c r="C90" s="221">
        <v>164.97</v>
      </c>
      <c r="D90" s="221">
        <v>164.97</v>
      </c>
      <c r="E90" s="215">
        <f t="shared" si="6"/>
        <v>100</v>
      </c>
    </row>
    <row r="91" spans="1:5" ht="21" customHeight="1" x14ac:dyDescent="0.25">
      <c r="A91" s="102" t="s">
        <v>143</v>
      </c>
      <c r="B91" s="101" t="s">
        <v>144</v>
      </c>
      <c r="C91" s="161">
        <v>22513.200000000001</v>
      </c>
      <c r="D91" s="161">
        <v>22513.200000000001</v>
      </c>
      <c r="E91" s="214">
        <f t="shared" si="6"/>
        <v>100</v>
      </c>
    </row>
    <row r="92" spans="1:5" ht="21" customHeight="1" x14ac:dyDescent="0.25">
      <c r="A92" s="103">
        <v>3</v>
      </c>
      <c r="B92" s="106" t="s">
        <v>101</v>
      </c>
      <c r="C92" s="237">
        <v>22513.200000000001</v>
      </c>
      <c r="D92" s="237">
        <v>22513.200000000001</v>
      </c>
      <c r="E92" s="215">
        <f t="shared" si="6"/>
        <v>100</v>
      </c>
    </row>
    <row r="93" spans="1:5" ht="21" customHeight="1" x14ac:dyDescent="0.25">
      <c r="A93" s="103">
        <v>31</v>
      </c>
      <c r="B93" s="106" t="s">
        <v>27</v>
      </c>
      <c r="C93" s="237">
        <v>21442.85</v>
      </c>
      <c r="D93" s="237">
        <v>21442.85</v>
      </c>
      <c r="E93" s="215">
        <f t="shared" si="6"/>
        <v>100</v>
      </c>
    </row>
    <row r="94" spans="1:5" ht="21" customHeight="1" x14ac:dyDescent="0.25">
      <c r="A94" s="103">
        <v>311</v>
      </c>
      <c r="B94" s="106" t="s">
        <v>102</v>
      </c>
      <c r="C94" s="237">
        <v>15442.5</v>
      </c>
      <c r="D94" s="237">
        <v>15442.5</v>
      </c>
      <c r="E94" s="215">
        <f t="shared" si="6"/>
        <v>100</v>
      </c>
    </row>
    <row r="95" spans="1:5" ht="21" customHeight="1" x14ac:dyDescent="0.25">
      <c r="A95" s="107">
        <v>3111</v>
      </c>
      <c r="B95" s="108" t="s">
        <v>103</v>
      </c>
      <c r="C95" s="222">
        <v>15442.5</v>
      </c>
      <c r="D95" s="222">
        <v>15442.5</v>
      </c>
      <c r="E95" s="215">
        <f t="shared" si="6"/>
        <v>100</v>
      </c>
    </row>
    <row r="96" spans="1:5" ht="24.75" customHeight="1" x14ac:dyDescent="0.25">
      <c r="A96" s="103">
        <v>312</v>
      </c>
      <c r="B96" s="106" t="s">
        <v>30</v>
      </c>
      <c r="C96" s="237">
        <v>3452.28</v>
      </c>
      <c r="D96" s="237">
        <v>3452.28</v>
      </c>
      <c r="E96" s="215">
        <f t="shared" si="6"/>
        <v>100</v>
      </c>
    </row>
    <row r="97" spans="1:13" ht="27" customHeight="1" x14ac:dyDescent="0.25">
      <c r="A97" s="107">
        <v>3121</v>
      </c>
      <c r="B97" s="108" t="s">
        <v>30</v>
      </c>
      <c r="C97" s="222">
        <v>3452.28</v>
      </c>
      <c r="D97" s="222">
        <v>3452.28</v>
      </c>
      <c r="E97" s="215">
        <f t="shared" si="6"/>
        <v>100</v>
      </c>
    </row>
    <row r="98" spans="1:13" ht="21" customHeight="1" x14ac:dyDescent="0.25">
      <c r="A98" s="103">
        <v>313</v>
      </c>
      <c r="B98" s="106" t="s">
        <v>104</v>
      </c>
      <c r="C98" s="237">
        <v>2548.0700000000002</v>
      </c>
      <c r="D98" s="237">
        <v>2548.0700000000002</v>
      </c>
      <c r="E98" s="215">
        <f t="shared" si="6"/>
        <v>100</v>
      </c>
      <c r="M98" s="7"/>
    </row>
    <row r="99" spans="1:13" ht="21" customHeight="1" x14ac:dyDescent="0.25">
      <c r="A99" s="107">
        <v>3132</v>
      </c>
      <c r="B99" s="108" t="s">
        <v>32</v>
      </c>
      <c r="C99" s="222">
        <v>2548.0700000000002</v>
      </c>
      <c r="D99" s="222">
        <v>2548.0700000000002</v>
      </c>
      <c r="E99" s="215">
        <f t="shared" si="6"/>
        <v>100</v>
      </c>
    </row>
    <row r="100" spans="1:13" ht="21" customHeight="1" x14ac:dyDescent="0.25">
      <c r="A100" s="103">
        <v>32</v>
      </c>
      <c r="B100" s="106" t="s">
        <v>33</v>
      </c>
      <c r="C100" s="237">
        <v>1070.3499999999999</v>
      </c>
      <c r="D100" s="237">
        <v>1070.3499999999999</v>
      </c>
      <c r="E100" s="215">
        <f t="shared" si="6"/>
        <v>100</v>
      </c>
    </row>
    <row r="101" spans="1:13" ht="21" customHeight="1" x14ac:dyDescent="0.25">
      <c r="A101" s="93">
        <v>321</v>
      </c>
      <c r="B101" s="94" t="s">
        <v>34</v>
      </c>
      <c r="C101" s="237">
        <v>1070.3499999999999</v>
      </c>
      <c r="D101" s="237">
        <v>1070.3499999999999</v>
      </c>
      <c r="E101" s="215">
        <f t="shared" si="6"/>
        <v>100</v>
      </c>
    </row>
    <row r="102" spans="1:13" ht="21" customHeight="1" x14ac:dyDescent="0.25">
      <c r="A102" s="96">
        <v>3211</v>
      </c>
      <c r="B102" s="97" t="s">
        <v>35</v>
      </c>
      <c r="C102" s="222">
        <v>135.41999999999999</v>
      </c>
      <c r="D102" s="222">
        <v>135.41999999999999</v>
      </c>
      <c r="E102" s="215">
        <v>0</v>
      </c>
    </row>
    <row r="103" spans="1:13" ht="21" customHeight="1" x14ac:dyDescent="0.25">
      <c r="A103" s="96">
        <v>3212</v>
      </c>
      <c r="B103" s="97" t="s">
        <v>105</v>
      </c>
      <c r="C103" s="249">
        <v>934.93</v>
      </c>
      <c r="D103" s="251">
        <v>934.93</v>
      </c>
      <c r="E103" s="215">
        <f t="shared" si="6"/>
        <v>100</v>
      </c>
    </row>
    <row r="104" spans="1:13" ht="21" customHeight="1" x14ac:dyDescent="0.25">
      <c r="A104" s="163" t="s">
        <v>204</v>
      </c>
      <c r="B104" s="92" t="s">
        <v>205</v>
      </c>
      <c r="C104" s="226">
        <v>6117.98</v>
      </c>
      <c r="D104" s="226">
        <v>6117.98</v>
      </c>
      <c r="E104" s="214">
        <f t="shared" si="6"/>
        <v>100</v>
      </c>
    </row>
    <row r="105" spans="1:13" ht="21" customHeight="1" x14ac:dyDescent="0.25">
      <c r="A105" s="163" t="s">
        <v>206</v>
      </c>
      <c r="B105" s="92" t="s">
        <v>207</v>
      </c>
      <c r="C105" s="226">
        <v>6117.98</v>
      </c>
      <c r="D105" s="226">
        <v>6117.98</v>
      </c>
      <c r="E105" s="214">
        <f t="shared" si="6"/>
        <v>100</v>
      </c>
    </row>
    <row r="106" spans="1:13" ht="21" customHeight="1" x14ac:dyDescent="0.25">
      <c r="A106" s="163" t="s">
        <v>140</v>
      </c>
      <c r="B106" s="92" t="s">
        <v>77</v>
      </c>
      <c r="C106" s="270">
        <v>6117.98</v>
      </c>
      <c r="D106" s="270">
        <v>6117.98</v>
      </c>
      <c r="E106" s="214">
        <f t="shared" si="6"/>
        <v>100</v>
      </c>
    </row>
    <row r="107" spans="1:13" ht="21" customHeight="1" x14ac:dyDescent="0.25">
      <c r="A107" s="93">
        <v>4</v>
      </c>
      <c r="B107" s="94" t="s">
        <v>122</v>
      </c>
      <c r="C107" s="247">
        <v>6117.98</v>
      </c>
      <c r="D107" s="247">
        <v>6117.98</v>
      </c>
      <c r="E107" s="215">
        <f t="shared" si="6"/>
        <v>100</v>
      </c>
    </row>
    <row r="108" spans="1:13" ht="29.25" customHeight="1" x14ac:dyDescent="0.25">
      <c r="A108" s="93">
        <v>42</v>
      </c>
      <c r="B108" s="106" t="s">
        <v>73</v>
      </c>
      <c r="C108" s="264">
        <v>6117.98</v>
      </c>
      <c r="D108" s="264">
        <v>6117.98</v>
      </c>
      <c r="E108" s="215">
        <f t="shared" si="6"/>
        <v>100</v>
      </c>
    </row>
    <row r="109" spans="1:13" ht="21" customHeight="1" x14ac:dyDescent="0.25">
      <c r="A109" s="93">
        <v>422</v>
      </c>
      <c r="B109" s="94" t="s">
        <v>135</v>
      </c>
      <c r="C109" s="264">
        <v>5517.98</v>
      </c>
      <c r="D109" s="264">
        <v>5517.98</v>
      </c>
      <c r="E109" s="215">
        <f t="shared" si="6"/>
        <v>100</v>
      </c>
    </row>
    <row r="110" spans="1:13" ht="21" customHeight="1" x14ac:dyDescent="0.25">
      <c r="A110" s="96">
        <v>4221</v>
      </c>
      <c r="B110" s="97" t="s">
        <v>134</v>
      </c>
      <c r="C110" s="225">
        <v>5517.98</v>
      </c>
      <c r="D110" s="225">
        <v>5517.98</v>
      </c>
      <c r="E110" s="215">
        <f t="shared" si="6"/>
        <v>100</v>
      </c>
    </row>
    <row r="111" spans="1:13" ht="21" customHeight="1" x14ac:dyDescent="0.25">
      <c r="A111" s="93">
        <v>424</v>
      </c>
      <c r="B111" s="106" t="s">
        <v>72</v>
      </c>
      <c r="C111" s="264">
        <v>600</v>
      </c>
      <c r="D111" s="264">
        <v>600</v>
      </c>
      <c r="E111" s="215">
        <f t="shared" si="6"/>
        <v>100</v>
      </c>
    </row>
    <row r="112" spans="1:13" ht="21" customHeight="1" x14ac:dyDescent="0.25">
      <c r="A112" s="96">
        <v>4241</v>
      </c>
      <c r="B112" s="100" t="s">
        <v>72</v>
      </c>
      <c r="C112" s="225">
        <v>600</v>
      </c>
      <c r="D112" s="225">
        <v>600</v>
      </c>
      <c r="E112" s="215">
        <f t="shared" si="6"/>
        <v>100</v>
      </c>
    </row>
    <row r="113" spans="1:11" ht="21" customHeight="1" x14ac:dyDescent="0.25">
      <c r="A113" s="163" t="s">
        <v>90</v>
      </c>
      <c r="B113" s="92" t="s">
        <v>208</v>
      </c>
      <c r="C113" s="272">
        <v>0</v>
      </c>
      <c r="D113" s="226">
        <v>212</v>
      </c>
      <c r="E113" s="214">
        <v>0</v>
      </c>
    </row>
    <row r="114" spans="1:11" ht="32.25" customHeight="1" x14ac:dyDescent="0.25">
      <c r="A114" s="273" t="s">
        <v>209</v>
      </c>
      <c r="B114" s="160" t="s">
        <v>212</v>
      </c>
      <c r="C114" s="272">
        <v>0</v>
      </c>
      <c r="D114" s="226">
        <v>212</v>
      </c>
      <c r="E114" s="214">
        <v>0</v>
      </c>
    </row>
    <row r="115" spans="1:11" ht="21" customHeight="1" x14ac:dyDescent="0.25">
      <c r="A115" s="163" t="s">
        <v>210</v>
      </c>
      <c r="B115" s="92" t="s">
        <v>211</v>
      </c>
      <c r="C115" s="272">
        <v>0</v>
      </c>
      <c r="D115" s="226">
        <v>212</v>
      </c>
      <c r="E115" s="214">
        <v>0</v>
      </c>
    </row>
    <row r="116" spans="1:11" ht="32.25" customHeight="1" x14ac:dyDescent="0.25">
      <c r="A116" s="117">
        <v>3</v>
      </c>
      <c r="B116" s="94" t="s">
        <v>101</v>
      </c>
      <c r="C116" s="225">
        <v>0</v>
      </c>
      <c r="D116" s="264">
        <v>212</v>
      </c>
      <c r="E116" s="215">
        <v>0</v>
      </c>
    </row>
    <row r="117" spans="1:11" ht="30.75" customHeight="1" x14ac:dyDescent="0.25">
      <c r="A117" s="117">
        <v>37</v>
      </c>
      <c r="B117" s="228" t="s">
        <v>61</v>
      </c>
      <c r="C117" s="225">
        <v>0</v>
      </c>
      <c r="D117" s="264">
        <v>212</v>
      </c>
      <c r="E117" s="215">
        <v>0</v>
      </c>
    </row>
    <row r="118" spans="1:11" ht="31.5" customHeight="1" x14ac:dyDescent="0.25">
      <c r="A118" s="117">
        <v>372</v>
      </c>
      <c r="B118" s="176" t="s">
        <v>62</v>
      </c>
      <c r="C118" s="225">
        <v>0</v>
      </c>
      <c r="D118" s="264">
        <v>212</v>
      </c>
      <c r="E118" s="215">
        <v>0</v>
      </c>
    </row>
    <row r="119" spans="1:11" ht="21" customHeight="1" x14ac:dyDescent="0.25">
      <c r="A119" s="177">
        <v>3722</v>
      </c>
      <c r="B119" s="178" t="s">
        <v>64</v>
      </c>
      <c r="C119" s="225">
        <v>0</v>
      </c>
      <c r="D119" s="225">
        <v>212</v>
      </c>
      <c r="E119" s="215">
        <v>0</v>
      </c>
    </row>
    <row r="120" spans="1:11" ht="23.25" customHeight="1" x14ac:dyDescent="0.25">
      <c r="A120" s="110" t="s">
        <v>90</v>
      </c>
      <c r="B120" s="99" t="s">
        <v>108</v>
      </c>
      <c r="C120" s="226">
        <v>1195122.8799999999</v>
      </c>
      <c r="D120" s="216">
        <v>674352.59</v>
      </c>
      <c r="E120" s="214">
        <f t="shared" si="6"/>
        <v>56.425376945339714</v>
      </c>
    </row>
    <row r="121" spans="1:11" ht="21" customHeight="1" x14ac:dyDescent="0.25">
      <c r="A121" s="101" t="s">
        <v>92</v>
      </c>
      <c r="B121" s="101" t="s">
        <v>5</v>
      </c>
      <c r="C121" s="217">
        <f>C122+C148+C156</f>
        <v>9533.68</v>
      </c>
      <c r="D121" s="165">
        <v>53848.68</v>
      </c>
      <c r="E121" s="214">
        <f t="shared" si="6"/>
        <v>564.82575458794497</v>
      </c>
    </row>
    <row r="122" spans="1:11" ht="24" customHeight="1" x14ac:dyDescent="0.25">
      <c r="A122" s="102" t="s">
        <v>141</v>
      </c>
      <c r="B122" s="101" t="s">
        <v>80</v>
      </c>
      <c r="C122" s="161">
        <v>929.06</v>
      </c>
      <c r="D122" s="161">
        <v>2319.69</v>
      </c>
      <c r="E122" s="214">
        <f t="shared" ref="E122" si="7">D122/C122*100</f>
        <v>249.68139840268663</v>
      </c>
      <c r="K122" s="115"/>
    </row>
    <row r="123" spans="1:11" ht="21" customHeight="1" x14ac:dyDescent="0.25">
      <c r="A123" s="103">
        <v>3</v>
      </c>
      <c r="B123" s="94" t="s">
        <v>101</v>
      </c>
      <c r="C123" s="250">
        <v>929.06</v>
      </c>
      <c r="D123" s="166">
        <v>2319.69</v>
      </c>
      <c r="E123" s="215">
        <f t="shared" ref="E123:E155" si="8">D123/C123*100</f>
        <v>249.68139840268663</v>
      </c>
      <c r="H123" s="115"/>
    </row>
    <row r="124" spans="1:11" ht="21" customHeight="1" x14ac:dyDescent="0.25">
      <c r="A124" s="103">
        <v>32</v>
      </c>
      <c r="B124" s="106" t="s">
        <v>33</v>
      </c>
      <c r="C124" s="250">
        <v>929.06</v>
      </c>
      <c r="D124" s="166">
        <v>2319.69</v>
      </c>
      <c r="E124" s="215">
        <f t="shared" si="8"/>
        <v>249.68139840268663</v>
      </c>
    </row>
    <row r="125" spans="1:11" ht="21" customHeight="1" x14ac:dyDescent="0.25">
      <c r="A125" s="103">
        <v>321</v>
      </c>
      <c r="B125" s="94" t="s">
        <v>34</v>
      </c>
      <c r="C125" s="250">
        <v>537.53</v>
      </c>
      <c r="D125" s="166">
        <v>806.67</v>
      </c>
      <c r="E125" s="215">
        <f t="shared" si="8"/>
        <v>150.06976354808103</v>
      </c>
    </row>
    <row r="126" spans="1:11" ht="21" customHeight="1" x14ac:dyDescent="0.25">
      <c r="A126" s="107">
        <v>3211</v>
      </c>
      <c r="B126" s="97" t="s">
        <v>35</v>
      </c>
      <c r="C126" s="221">
        <v>0</v>
      </c>
      <c r="D126" s="162">
        <v>684.37</v>
      </c>
      <c r="E126" s="215">
        <v>0</v>
      </c>
      <c r="G126" s="271"/>
    </row>
    <row r="127" spans="1:11" ht="21" customHeight="1" x14ac:dyDescent="0.25">
      <c r="A127" s="107">
        <v>3213</v>
      </c>
      <c r="B127" s="97" t="s">
        <v>37</v>
      </c>
      <c r="C127" s="221">
        <v>537.53</v>
      </c>
      <c r="D127" s="162">
        <v>122.3</v>
      </c>
      <c r="E127" s="215">
        <f t="shared" si="8"/>
        <v>22.752218480828979</v>
      </c>
    </row>
    <row r="128" spans="1:11" ht="24.75" customHeight="1" x14ac:dyDescent="0.25">
      <c r="A128" s="103">
        <v>322</v>
      </c>
      <c r="B128" s="94" t="s">
        <v>38</v>
      </c>
      <c r="C128" s="250">
        <v>345.08</v>
      </c>
      <c r="D128" s="166">
        <v>1254.55</v>
      </c>
      <c r="E128" s="215">
        <f t="shared" si="8"/>
        <v>363.55337892662567</v>
      </c>
    </row>
    <row r="129" spans="1:5" ht="24.75" customHeight="1" x14ac:dyDescent="0.25">
      <c r="A129" s="107">
        <v>3221</v>
      </c>
      <c r="B129" s="97" t="s">
        <v>39</v>
      </c>
      <c r="C129" s="221">
        <v>0</v>
      </c>
      <c r="D129" s="162">
        <v>444.83</v>
      </c>
      <c r="E129" s="215">
        <v>0</v>
      </c>
    </row>
    <row r="130" spans="1:5" ht="24.75" customHeight="1" x14ac:dyDescent="0.25">
      <c r="A130" s="107">
        <v>3223</v>
      </c>
      <c r="B130" s="97" t="s">
        <v>41</v>
      </c>
      <c r="C130" s="222">
        <v>345.08</v>
      </c>
      <c r="D130" s="162">
        <v>310.01</v>
      </c>
      <c r="E130" s="215">
        <f t="shared" si="8"/>
        <v>89.837139214095288</v>
      </c>
    </row>
    <row r="131" spans="1:5" ht="26.25" customHeight="1" x14ac:dyDescent="0.25">
      <c r="A131" s="107">
        <v>3224</v>
      </c>
      <c r="B131" s="97" t="s">
        <v>42</v>
      </c>
      <c r="C131" s="222">
        <v>0</v>
      </c>
      <c r="D131" s="162">
        <v>499.71</v>
      </c>
      <c r="E131" s="215">
        <v>0</v>
      </c>
    </row>
    <row r="132" spans="1:5" ht="21" customHeight="1" x14ac:dyDescent="0.25">
      <c r="A132" s="103">
        <v>323</v>
      </c>
      <c r="B132" s="94" t="s">
        <v>44</v>
      </c>
      <c r="C132" s="222">
        <v>0</v>
      </c>
      <c r="D132" s="166">
        <v>48.92</v>
      </c>
      <c r="E132" s="215">
        <v>0</v>
      </c>
    </row>
    <row r="133" spans="1:5" ht="21" customHeight="1" x14ac:dyDescent="0.25">
      <c r="A133" s="107">
        <v>3231</v>
      </c>
      <c r="B133" s="97" t="s">
        <v>45</v>
      </c>
      <c r="C133" s="222">
        <v>0</v>
      </c>
      <c r="D133" s="180">
        <v>16.32</v>
      </c>
      <c r="E133" s="185">
        <v>0</v>
      </c>
    </row>
    <row r="134" spans="1:5" ht="21" customHeight="1" x14ac:dyDescent="0.25">
      <c r="A134" s="107">
        <v>3238</v>
      </c>
      <c r="B134" s="97" t="s">
        <v>52</v>
      </c>
      <c r="C134" s="221">
        <v>0</v>
      </c>
      <c r="D134" s="180">
        <v>32.6</v>
      </c>
      <c r="E134" s="185">
        <v>0</v>
      </c>
    </row>
    <row r="135" spans="1:5" ht="21" customHeight="1" x14ac:dyDescent="0.25">
      <c r="A135" s="103">
        <v>329</v>
      </c>
      <c r="B135" s="94" t="s">
        <v>54</v>
      </c>
      <c r="C135" s="250">
        <v>46.45</v>
      </c>
      <c r="D135" s="181">
        <v>209.55</v>
      </c>
      <c r="E135" s="185">
        <f t="shared" si="8"/>
        <v>451.13024757804095</v>
      </c>
    </row>
    <row r="136" spans="1:5" ht="21" customHeight="1" x14ac:dyDescent="0.25">
      <c r="A136" s="107">
        <v>3299</v>
      </c>
      <c r="B136" s="97" t="s">
        <v>54</v>
      </c>
      <c r="C136" s="221">
        <v>46.45</v>
      </c>
      <c r="D136" s="180">
        <v>209.55</v>
      </c>
      <c r="E136" s="185">
        <f t="shared" si="8"/>
        <v>451.13024757804095</v>
      </c>
    </row>
    <row r="137" spans="1:5" ht="21" customHeight="1" x14ac:dyDescent="0.25">
      <c r="A137" s="163" t="s">
        <v>180</v>
      </c>
      <c r="B137" s="99" t="s">
        <v>155</v>
      </c>
      <c r="C137" s="219">
        <v>0</v>
      </c>
      <c r="D137" s="182">
        <v>726</v>
      </c>
      <c r="E137" s="184">
        <v>0</v>
      </c>
    </row>
    <row r="138" spans="1:5" ht="21" customHeight="1" x14ac:dyDescent="0.25">
      <c r="A138" s="103">
        <v>3</v>
      </c>
      <c r="B138" s="94" t="s">
        <v>101</v>
      </c>
      <c r="C138" s="236">
        <v>0</v>
      </c>
      <c r="D138" s="181">
        <v>290</v>
      </c>
      <c r="E138" s="185">
        <v>0</v>
      </c>
    </row>
    <row r="139" spans="1:5" ht="21" customHeight="1" x14ac:dyDescent="0.25">
      <c r="A139" s="103">
        <v>32</v>
      </c>
      <c r="B139" s="106" t="s">
        <v>33</v>
      </c>
      <c r="C139" s="227">
        <v>0</v>
      </c>
      <c r="D139" s="181">
        <v>120</v>
      </c>
      <c r="E139" s="185">
        <v>0</v>
      </c>
    </row>
    <row r="140" spans="1:5" ht="21" customHeight="1" x14ac:dyDescent="0.25">
      <c r="A140" s="103">
        <v>323</v>
      </c>
      <c r="B140" s="94" t="s">
        <v>44</v>
      </c>
      <c r="C140" s="218">
        <v>0</v>
      </c>
      <c r="D140" s="181">
        <v>120</v>
      </c>
      <c r="E140" s="185">
        <v>0</v>
      </c>
    </row>
    <row r="141" spans="1:5" ht="21" customHeight="1" x14ac:dyDescent="0.25">
      <c r="A141" s="107">
        <v>3231</v>
      </c>
      <c r="B141" s="97" t="s">
        <v>45</v>
      </c>
      <c r="C141" s="218">
        <v>0</v>
      </c>
      <c r="D141" s="180">
        <v>120</v>
      </c>
      <c r="E141" s="185">
        <v>0</v>
      </c>
    </row>
    <row r="142" spans="1:5" ht="21" customHeight="1" x14ac:dyDescent="0.25">
      <c r="A142" s="103">
        <v>329</v>
      </c>
      <c r="B142" s="94" t="s">
        <v>54</v>
      </c>
      <c r="C142" s="218">
        <v>0</v>
      </c>
      <c r="D142" s="180">
        <v>170</v>
      </c>
      <c r="E142" s="185">
        <v>0</v>
      </c>
    </row>
    <row r="143" spans="1:5" ht="21" customHeight="1" x14ac:dyDescent="0.25">
      <c r="A143" s="107">
        <v>3299</v>
      </c>
      <c r="B143" s="97" t="s">
        <v>54</v>
      </c>
      <c r="C143" s="220">
        <v>0</v>
      </c>
      <c r="D143" s="180">
        <v>170</v>
      </c>
      <c r="E143" s="185">
        <v>0</v>
      </c>
    </row>
    <row r="144" spans="1:5" ht="21" customHeight="1" x14ac:dyDescent="0.25">
      <c r="A144" s="93">
        <v>4</v>
      </c>
      <c r="B144" s="94" t="s">
        <v>122</v>
      </c>
      <c r="C144" s="250">
        <v>0</v>
      </c>
      <c r="D144" s="181">
        <v>436</v>
      </c>
      <c r="E144" s="185">
        <v>0</v>
      </c>
    </row>
    <row r="145" spans="1:7" ht="21" customHeight="1" x14ac:dyDescent="0.25">
      <c r="A145" s="93">
        <v>42</v>
      </c>
      <c r="B145" s="106" t="s">
        <v>73</v>
      </c>
      <c r="C145" s="250">
        <v>0</v>
      </c>
      <c r="D145" s="181">
        <v>436</v>
      </c>
      <c r="E145" s="185">
        <v>0</v>
      </c>
    </row>
    <row r="146" spans="1:7" ht="21" customHeight="1" x14ac:dyDescent="0.25">
      <c r="A146" s="93">
        <v>422</v>
      </c>
      <c r="B146" s="94" t="s">
        <v>135</v>
      </c>
      <c r="C146" s="250">
        <v>0</v>
      </c>
      <c r="D146" s="181">
        <v>436</v>
      </c>
      <c r="E146" s="185">
        <v>0</v>
      </c>
    </row>
    <row r="147" spans="1:7" ht="21" customHeight="1" x14ac:dyDescent="0.25">
      <c r="A147" s="96">
        <v>4221</v>
      </c>
      <c r="B147" s="97" t="s">
        <v>134</v>
      </c>
      <c r="C147" s="221">
        <v>0</v>
      </c>
      <c r="D147" s="180">
        <v>436</v>
      </c>
      <c r="E147" s="185">
        <v>0</v>
      </c>
    </row>
    <row r="148" spans="1:7" ht="30" customHeight="1" x14ac:dyDescent="0.25">
      <c r="A148" s="102" t="s">
        <v>147</v>
      </c>
      <c r="B148" s="101" t="s">
        <v>146</v>
      </c>
      <c r="C148" s="165">
        <v>6370.69</v>
      </c>
      <c r="D148" s="182">
        <v>14081.62</v>
      </c>
      <c r="E148" s="184">
        <f t="shared" ref="E148" si="9">D148/C148*100</f>
        <v>221.03759561366195</v>
      </c>
    </row>
    <row r="149" spans="1:7" ht="21" customHeight="1" x14ac:dyDescent="0.25">
      <c r="A149" s="103">
        <v>3</v>
      </c>
      <c r="B149" s="94" t="s">
        <v>101</v>
      </c>
      <c r="C149" s="237">
        <v>6370.69</v>
      </c>
      <c r="D149" s="181">
        <v>14081.62</v>
      </c>
      <c r="E149" s="185">
        <f t="shared" si="8"/>
        <v>221.03759561366195</v>
      </c>
    </row>
    <row r="150" spans="1:7" ht="21" customHeight="1" x14ac:dyDescent="0.25">
      <c r="A150" s="103">
        <v>32</v>
      </c>
      <c r="B150" s="105" t="s">
        <v>33</v>
      </c>
      <c r="C150" s="237">
        <v>6370.69</v>
      </c>
      <c r="D150" s="181">
        <v>14081.62</v>
      </c>
      <c r="E150" s="185">
        <f t="shared" si="8"/>
        <v>221.03759561366195</v>
      </c>
    </row>
    <row r="151" spans="1:7" ht="21" customHeight="1" x14ac:dyDescent="0.25">
      <c r="A151" s="103">
        <v>323</v>
      </c>
      <c r="B151" s="94" t="s">
        <v>44</v>
      </c>
      <c r="C151" s="237">
        <v>3981.68</v>
      </c>
      <c r="D151" s="181">
        <v>9389.41</v>
      </c>
      <c r="E151" s="185">
        <f t="shared" si="8"/>
        <v>235.81528400072332</v>
      </c>
    </row>
    <row r="152" spans="1:7" ht="21" customHeight="1" x14ac:dyDescent="0.25">
      <c r="A152" s="107">
        <v>3231</v>
      </c>
      <c r="B152" s="97" t="s">
        <v>45</v>
      </c>
      <c r="C152" s="222">
        <v>3318.07</v>
      </c>
      <c r="D152" s="180">
        <v>2373.5</v>
      </c>
      <c r="E152" s="185">
        <f t="shared" si="8"/>
        <v>71.532547535163516</v>
      </c>
    </row>
    <row r="153" spans="1:7" ht="21" customHeight="1" x14ac:dyDescent="0.25">
      <c r="A153" s="107">
        <v>3232</v>
      </c>
      <c r="B153" s="97" t="s">
        <v>46</v>
      </c>
      <c r="C153" s="222">
        <v>663.61</v>
      </c>
      <c r="D153" s="180">
        <v>7015.91</v>
      </c>
      <c r="E153" s="185">
        <f t="shared" si="8"/>
        <v>1057.2339175117913</v>
      </c>
    </row>
    <row r="154" spans="1:7" ht="21" customHeight="1" x14ac:dyDescent="0.25">
      <c r="A154" s="103">
        <v>329</v>
      </c>
      <c r="B154" s="94" t="s">
        <v>54</v>
      </c>
      <c r="C154" s="237">
        <v>2389.0100000000002</v>
      </c>
      <c r="D154" s="181">
        <v>4692.21</v>
      </c>
      <c r="E154" s="185">
        <f t="shared" si="8"/>
        <v>196.40813558754462</v>
      </c>
    </row>
    <row r="155" spans="1:7" ht="21" customHeight="1" x14ac:dyDescent="0.25">
      <c r="A155" s="107">
        <v>3299</v>
      </c>
      <c r="B155" s="97" t="s">
        <v>54</v>
      </c>
      <c r="C155" s="222">
        <v>2389.0100000000002</v>
      </c>
      <c r="D155" s="180">
        <v>4692.21</v>
      </c>
      <c r="E155" s="185">
        <f t="shared" si="8"/>
        <v>196.40813558754462</v>
      </c>
    </row>
    <row r="156" spans="1:7" ht="21" customHeight="1" x14ac:dyDescent="0.25">
      <c r="A156" s="102" t="s">
        <v>148</v>
      </c>
      <c r="B156" s="101" t="s">
        <v>82</v>
      </c>
      <c r="C156" s="165">
        <v>2233.9299999999998</v>
      </c>
      <c r="D156" s="182">
        <v>36721.370000000003</v>
      </c>
      <c r="E156" s="184">
        <f t="shared" ref="E156:E158" si="10">D156/C156*100</f>
        <v>1643.8012829408265</v>
      </c>
    </row>
    <row r="157" spans="1:7" ht="21" customHeight="1" x14ac:dyDescent="0.25">
      <c r="A157" s="103">
        <v>3</v>
      </c>
      <c r="B157" s="94" t="s">
        <v>101</v>
      </c>
      <c r="C157" s="237">
        <v>2233.9299999999998</v>
      </c>
      <c r="D157" s="181">
        <v>36742.44</v>
      </c>
      <c r="E157" s="185">
        <f t="shared" si="10"/>
        <v>1644.7444637925096</v>
      </c>
    </row>
    <row r="158" spans="1:7" ht="23.25" customHeight="1" x14ac:dyDescent="0.25">
      <c r="A158" s="103">
        <v>32</v>
      </c>
      <c r="B158" s="105" t="s">
        <v>33</v>
      </c>
      <c r="C158" s="237">
        <v>1172.1500000000001</v>
      </c>
      <c r="D158" s="181">
        <v>13719.16</v>
      </c>
      <c r="E158" s="185">
        <f t="shared" si="10"/>
        <v>1170.4269931322783</v>
      </c>
      <c r="G158" s="271"/>
    </row>
    <row r="159" spans="1:7" ht="23.25" customHeight="1" x14ac:dyDescent="0.25">
      <c r="A159" s="103">
        <v>321</v>
      </c>
      <c r="B159" s="94" t="s">
        <v>34</v>
      </c>
      <c r="C159" s="237">
        <v>0</v>
      </c>
      <c r="D159" s="181">
        <v>10569.6</v>
      </c>
      <c r="E159" s="185">
        <v>0</v>
      </c>
    </row>
    <row r="160" spans="1:7" ht="23.25" customHeight="1" x14ac:dyDescent="0.25">
      <c r="A160" s="107">
        <v>3211</v>
      </c>
      <c r="B160" s="97" t="s">
        <v>35</v>
      </c>
      <c r="C160" s="237">
        <v>0</v>
      </c>
      <c r="D160" s="180">
        <v>560</v>
      </c>
      <c r="E160" s="185">
        <v>0</v>
      </c>
    </row>
    <row r="161" spans="1:5" ht="23.25" customHeight="1" x14ac:dyDescent="0.25">
      <c r="A161" s="107">
        <v>3213</v>
      </c>
      <c r="B161" s="97" t="s">
        <v>37</v>
      </c>
      <c r="C161" s="237">
        <v>0</v>
      </c>
      <c r="D161" s="180">
        <v>10009.6</v>
      </c>
      <c r="E161" s="185">
        <v>0</v>
      </c>
    </row>
    <row r="162" spans="1:5" ht="19.5" customHeight="1" x14ac:dyDescent="0.25">
      <c r="A162" s="103">
        <v>322</v>
      </c>
      <c r="B162" s="94" t="s">
        <v>38</v>
      </c>
      <c r="C162" s="222">
        <v>0</v>
      </c>
      <c r="D162" s="229">
        <v>0</v>
      </c>
      <c r="E162" s="185">
        <v>0</v>
      </c>
    </row>
    <row r="163" spans="1:5" ht="21" customHeight="1" x14ac:dyDescent="0.25">
      <c r="A163" s="107">
        <v>3225</v>
      </c>
      <c r="B163" s="97" t="s">
        <v>95</v>
      </c>
      <c r="C163" s="221">
        <v>0</v>
      </c>
      <c r="D163" s="180">
        <v>0</v>
      </c>
      <c r="E163" s="185">
        <v>0</v>
      </c>
    </row>
    <row r="164" spans="1:5" ht="21" customHeight="1" x14ac:dyDescent="0.25">
      <c r="A164" s="103">
        <v>323</v>
      </c>
      <c r="B164" s="109" t="s">
        <v>44</v>
      </c>
      <c r="C164" s="237">
        <v>402.36</v>
      </c>
      <c r="D164" s="229">
        <v>0</v>
      </c>
      <c r="E164" s="185">
        <v>0</v>
      </c>
    </row>
    <row r="165" spans="1:5" ht="21" customHeight="1" x14ac:dyDescent="0.25">
      <c r="A165" s="96">
        <v>3237</v>
      </c>
      <c r="B165" s="97" t="s">
        <v>51</v>
      </c>
      <c r="C165" s="222">
        <v>402.36</v>
      </c>
      <c r="D165" s="230">
        <v>0</v>
      </c>
      <c r="E165" s="185">
        <v>0</v>
      </c>
    </row>
    <row r="166" spans="1:5" x14ac:dyDescent="0.25">
      <c r="A166" s="103">
        <v>329</v>
      </c>
      <c r="B166" s="106" t="s">
        <v>54</v>
      </c>
      <c r="C166" s="237">
        <v>769.79</v>
      </c>
      <c r="D166" s="181">
        <v>3149.56</v>
      </c>
      <c r="E166" s="185">
        <f t="shared" ref="E166:E192" si="11">D166/C166*100</f>
        <v>409.14535132958338</v>
      </c>
    </row>
    <row r="167" spans="1:5" x14ac:dyDescent="0.25">
      <c r="A167" s="107">
        <v>3299</v>
      </c>
      <c r="B167" s="97" t="s">
        <v>54</v>
      </c>
      <c r="C167" s="222">
        <v>769.79</v>
      </c>
      <c r="D167" s="180">
        <v>3149.56</v>
      </c>
      <c r="E167" s="185">
        <f t="shared" si="11"/>
        <v>409.14535132958338</v>
      </c>
    </row>
    <row r="168" spans="1:5" ht="26.25" x14ac:dyDescent="0.25">
      <c r="A168" s="117">
        <v>37</v>
      </c>
      <c r="B168" s="228" t="s">
        <v>61</v>
      </c>
      <c r="C168" s="237">
        <v>0</v>
      </c>
      <c r="D168" s="181">
        <v>21238.42</v>
      </c>
      <c r="E168" s="185">
        <v>0</v>
      </c>
    </row>
    <row r="169" spans="1:5" ht="26.25" x14ac:dyDescent="0.25">
      <c r="A169" s="117">
        <v>372</v>
      </c>
      <c r="B169" s="176" t="s">
        <v>62</v>
      </c>
      <c r="C169" s="222">
        <v>0</v>
      </c>
      <c r="D169" s="180">
        <v>21238.42</v>
      </c>
      <c r="E169" s="185"/>
    </row>
    <row r="170" spans="1:5" x14ac:dyDescent="0.25">
      <c r="A170" s="177">
        <v>3722</v>
      </c>
      <c r="B170" s="178" t="s">
        <v>64</v>
      </c>
      <c r="C170" s="222">
        <v>0</v>
      </c>
      <c r="D170" s="180">
        <v>21238.42</v>
      </c>
      <c r="E170" s="185">
        <v>0</v>
      </c>
    </row>
    <row r="171" spans="1:5" x14ac:dyDescent="0.25">
      <c r="A171" s="123">
        <v>38</v>
      </c>
      <c r="B171" s="179" t="s">
        <v>181</v>
      </c>
      <c r="C171" s="222">
        <v>0</v>
      </c>
      <c r="D171" s="181">
        <v>892.43</v>
      </c>
      <c r="E171" s="185">
        <v>0</v>
      </c>
    </row>
    <row r="172" spans="1:5" x14ac:dyDescent="0.25">
      <c r="A172" s="22">
        <v>381</v>
      </c>
      <c r="B172" s="175" t="s">
        <v>126</v>
      </c>
      <c r="C172" s="222">
        <v>0</v>
      </c>
      <c r="D172" s="232">
        <v>892.43</v>
      </c>
      <c r="E172" s="185">
        <v>0</v>
      </c>
    </row>
    <row r="173" spans="1:5" x14ac:dyDescent="0.25">
      <c r="A173" s="22">
        <v>3812</v>
      </c>
      <c r="B173" s="175" t="s">
        <v>182</v>
      </c>
      <c r="C173" s="221">
        <v>0</v>
      </c>
      <c r="D173" s="180">
        <v>892.43</v>
      </c>
      <c r="E173" s="185">
        <v>0</v>
      </c>
    </row>
    <row r="174" spans="1:5" x14ac:dyDescent="0.25">
      <c r="A174" s="93">
        <v>4</v>
      </c>
      <c r="B174" s="94" t="s">
        <v>122</v>
      </c>
      <c r="C174" s="225">
        <v>0</v>
      </c>
      <c r="D174" s="181">
        <v>871.36</v>
      </c>
      <c r="E174" s="185"/>
    </row>
    <row r="175" spans="1:5" ht="25.5" x14ac:dyDescent="0.25">
      <c r="A175" s="103">
        <v>42</v>
      </c>
      <c r="B175" s="106" t="s">
        <v>73</v>
      </c>
      <c r="C175" s="225">
        <v>0</v>
      </c>
      <c r="D175" s="181">
        <v>871.36</v>
      </c>
      <c r="E175" s="185"/>
    </row>
    <row r="176" spans="1:5" x14ac:dyDescent="0.25">
      <c r="A176" s="103">
        <v>424</v>
      </c>
      <c r="B176" s="106" t="s">
        <v>72</v>
      </c>
      <c r="C176" s="225"/>
      <c r="D176" s="181">
        <v>871.36</v>
      </c>
      <c r="E176" s="185"/>
    </row>
    <row r="177" spans="1:7" x14ac:dyDescent="0.25">
      <c r="A177" s="90">
        <v>4241</v>
      </c>
      <c r="B177" s="100" t="s">
        <v>72</v>
      </c>
      <c r="C177" s="225">
        <v>0</v>
      </c>
      <c r="D177" s="180">
        <v>871.36</v>
      </c>
      <c r="E177" s="185"/>
    </row>
    <row r="178" spans="1:7" x14ac:dyDescent="0.25">
      <c r="A178" s="101" t="s">
        <v>99</v>
      </c>
      <c r="B178" s="101" t="s">
        <v>109</v>
      </c>
      <c r="C178" s="217">
        <v>1056102.32</v>
      </c>
      <c r="D178" s="182">
        <v>1239177.6100000001</v>
      </c>
      <c r="E178" s="184">
        <f t="shared" si="11"/>
        <v>117.33499553338733</v>
      </c>
    </row>
    <row r="179" spans="1:7" x14ac:dyDescent="0.25">
      <c r="A179" s="102" t="s">
        <v>148</v>
      </c>
      <c r="B179" s="101" t="s">
        <v>82</v>
      </c>
      <c r="C179" s="161">
        <v>1056102.32</v>
      </c>
      <c r="D179" s="182">
        <v>1239177.6100000001</v>
      </c>
      <c r="E179" s="184">
        <f t="shared" si="11"/>
        <v>117.33499553338733</v>
      </c>
    </row>
    <row r="180" spans="1:7" x14ac:dyDescent="0.25">
      <c r="A180" s="103">
        <v>3</v>
      </c>
      <c r="B180" s="106" t="s">
        <v>101</v>
      </c>
      <c r="C180" s="250">
        <v>1056102.32</v>
      </c>
      <c r="D180" s="181">
        <v>1239177.6100000001</v>
      </c>
      <c r="E180" s="185">
        <f t="shared" si="11"/>
        <v>117.33499553338733</v>
      </c>
    </row>
    <row r="181" spans="1:7" x14ac:dyDescent="0.25">
      <c r="A181" s="103">
        <v>31</v>
      </c>
      <c r="B181" s="106" t="s">
        <v>27</v>
      </c>
      <c r="C181" s="237">
        <v>1009649.34</v>
      </c>
      <c r="D181" s="245">
        <v>1181854.92</v>
      </c>
      <c r="E181" s="185">
        <f t="shared" si="11"/>
        <v>117.05597905902655</v>
      </c>
    </row>
    <row r="182" spans="1:7" x14ac:dyDescent="0.25">
      <c r="A182" s="103">
        <v>311</v>
      </c>
      <c r="B182" s="106" t="s">
        <v>102</v>
      </c>
      <c r="C182" s="237">
        <v>839537.59</v>
      </c>
      <c r="D182" s="181">
        <v>980585.19</v>
      </c>
      <c r="E182" s="185">
        <f t="shared" si="11"/>
        <v>116.80062949891261</v>
      </c>
    </row>
    <row r="183" spans="1:7" x14ac:dyDescent="0.25">
      <c r="A183" s="107">
        <v>3111</v>
      </c>
      <c r="B183" s="108" t="s">
        <v>103</v>
      </c>
      <c r="C183" s="246">
        <v>820956.4</v>
      </c>
      <c r="D183" s="180">
        <v>959616.5</v>
      </c>
      <c r="E183" s="185">
        <f t="shared" si="11"/>
        <v>116.89006870523208</v>
      </c>
      <c r="G183" s="271"/>
    </row>
    <row r="184" spans="1:7" x14ac:dyDescent="0.25">
      <c r="A184" s="107">
        <v>3113</v>
      </c>
      <c r="B184" s="108" t="s">
        <v>149</v>
      </c>
      <c r="C184" s="246">
        <v>9954.2099999999991</v>
      </c>
      <c r="D184" s="180">
        <v>11624.22</v>
      </c>
      <c r="E184" s="185">
        <f t="shared" si="11"/>
        <v>116.77692152365682</v>
      </c>
      <c r="G184" s="271"/>
    </row>
    <row r="185" spans="1:7" x14ac:dyDescent="0.25">
      <c r="A185" s="107">
        <v>3114</v>
      </c>
      <c r="B185" s="108" t="s">
        <v>110</v>
      </c>
      <c r="C185" s="246">
        <v>8626.98</v>
      </c>
      <c r="D185" s="180">
        <v>9344.4699999999993</v>
      </c>
      <c r="E185" s="185">
        <f t="shared" si="11"/>
        <v>108.31681538614903</v>
      </c>
    </row>
    <row r="186" spans="1:7" x14ac:dyDescent="0.25">
      <c r="A186" s="103">
        <v>312</v>
      </c>
      <c r="B186" s="106" t="s">
        <v>30</v>
      </c>
      <c r="C186" s="244">
        <v>31588.03</v>
      </c>
      <c r="D186" s="181">
        <v>39473.269999999997</v>
      </c>
      <c r="E186" s="185">
        <f t="shared" si="11"/>
        <v>124.96274696459386</v>
      </c>
    </row>
    <row r="187" spans="1:7" x14ac:dyDescent="0.25">
      <c r="A187" s="107">
        <v>3121</v>
      </c>
      <c r="B187" s="108" t="s">
        <v>30</v>
      </c>
      <c r="C187" s="241">
        <v>31588.03</v>
      </c>
      <c r="D187" s="180">
        <v>39473.269999999997</v>
      </c>
      <c r="E187" s="185">
        <f t="shared" si="11"/>
        <v>124.96274696459386</v>
      </c>
    </row>
    <row r="188" spans="1:7" x14ac:dyDescent="0.25">
      <c r="A188" s="103">
        <v>313</v>
      </c>
      <c r="B188" s="106" t="s">
        <v>104</v>
      </c>
      <c r="C188" s="242">
        <v>138523.72</v>
      </c>
      <c r="D188" s="181">
        <v>161796.46</v>
      </c>
      <c r="E188" s="185">
        <f t="shared" si="11"/>
        <v>116.80054506188542</v>
      </c>
    </row>
    <row r="189" spans="1:7" x14ac:dyDescent="0.25">
      <c r="A189" s="107">
        <v>3132</v>
      </c>
      <c r="B189" s="108" t="s">
        <v>32</v>
      </c>
      <c r="C189" s="241">
        <v>138523.72</v>
      </c>
      <c r="D189" s="180">
        <v>161796.46</v>
      </c>
      <c r="E189" s="185">
        <f t="shared" si="11"/>
        <v>116.80054506188542</v>
      </c>
    </row>
    <row r="190" spans="1:7" x14ac:dyDescent="0.25">
      <c r="A190" s="103">
        <v>32</v>
      </c>
      <c r="B190" s="106" t="s">
        <v>33</v>
      </c>
      <c r="C190" s="239">
        <v>46452.98</v>
      </c>
      <c r="D190" s="229">
        <v>57322.69</v>
      </c>
      <c r="E190" s="185">
        <f t="shared" si="11"/>
        <v>123.39938148209222</v>
      </c>
    </row>
    <row r="191" spans="1:7" x14ac:dyDescent="0.25">
      <c r="A191" s="93">
        <v>321</v>
      </c>
      <c r="B191" s="94" t="s">
        <v>34</v>
      </c>
      <c r="C191" s="239">
        <v>46452.98</v>
      </c>
      <c r="D191" s="229">
        <v>57322.69</v>
      </c>
      <c r="E191" s="185">
        <f t="shared" si="11"/>
        <v>123.39938148209222</v>
      </c>
    </row>
    <row r="192" spans="1:7" x14ac:dyDescent="0.25">
      <c r="A192" s="96">
        <v>3212</v>
      </c>
      <c r="B192" s="97" t="s">
        <v>105</v>
      </c>
      <c r="C192" s="238">
        <v>46452.98</v>
      </c>
      <c r="D192" s="230">
        <v>57322.69</v>
      </c>
      <c r="E192" s="185">
        <f t="shared" si="11"/>
        <v>123.39938148209222</v>
      </c>
    </row>
    <row r="193" spans="1:5" ht="25.5" x14ac:dyDescent="0.25">
      <c r="A193" s="102" t="s">
        <v>111</v>
      </c>
      <c r="B193" s="101" t="s">
        <v>112</v>
      </c>
      <c r="C193" s="217">
        <f>C194+C199</f>
        <v>51098.15</v>
      </c>
      <c r="D193" s="182">
        <v>95297.1</v>
      </c>
      <c r="E193" s="184">
        <f t="shared" ref="E193:E254" si="12">D193/C193*100</f>
        <v>186.49814132214181</v>
      </c>
    </row>
    <row r="194" spans="1:5" x14ac:dyDescent="0.25">
      <c r="A194" s="102" t="s">
        <v>150</v>
      </c>
      <c r="B194" s="101" t="s">
        <v>146</v>
      </c>
      <c r="C194" s="161">
        <v>32000</v>
      </c>
      <c r="D194" s="182">
        <v>10118.200000000001</v>
      </c>
      <c r="E194" s="184">
        <f t="shared" si="12"/>
        <v>31.619374999999998</v>
      </c>
    </row>
    <row r="195" spans="1:5" x14ac:dyDescent="0.25">
      <c r="A195" s="103">
        <v>3</v>
      </c>
      <c r="B195" s="106" t="s">
        <v>101</v>
      </c>
      <c r="C195" s="237">
        <v>32000</v>
      </c>
      <c r="D195" s="181">
        <v>10118.200000000001</v>
      </c>
      <c r="E195" s="185">
        <f t="shared" si="12"/>
        <v>31.619374999999998</v>
      </c>
    </row>
    <row r="196" spans="1:5" x14ac:dyDescent="0.25">
      <c r="A196" s="104">
        <v>32</v>
      </c>
      <c r="B196" s="105" t="s">
        <v>33</v>
      </c>
      <c r="C196" s="237">
        <v>32000</v>
      </c>
      <c r="D196" s="181">
        <v>10118.200000000001</v>
      </c>
      <c r="E196" s="185">
        <f t="shared" si="12"/>
        <v>31.619374999999998</v>
      </c>
    </row>
    <row r="197" spans="1:5" x14ac:dyDescent="0.25">
      <c r="A197" s="93">
        <v>322</v>
      </c>
      <c r="B197" s="94" t="s">
        <v>38</v>
      </c>
      <c r="C197" s="237">
        <v>32000</v>
      </c>
      <c r="D197" s="181">
        <v>10118.200000000001</v>
      </c>
      <c r="E197" s="185">
        <f t="shared" si="12"/>
        <v>31.619374999999998</v>
      </c>
    </row>
    <row r="198" spans="1:5" x14ac:dyDescent="0.25">
      <c r="A198" s="107">
        <v>3222</v>
      </c>
      <c r="B198" s="108" t="s">
        <v>40</v>
      </c>
      <c r="C198" s="221">
        <v>32000</v>
      </c>
      <c r="D198" s="180">
        <v>10118.200000000001</v>
      </c>
      <c r="E198" s="185">
        <f t="shared" si="12"/>
        <v>31.619374999999998</v>
      </c>
    </row>
    <row r="199" spans="1:5" x14ac:dyDescent="0.25">
      <c r="A199" s="102" t="s">
        <v>151</v>
      </c>
      <c r="B199" s="101" t="s">
        <v>82</v>
      </c>
      <c r="C199" s="161">
        <v>19098.150000000001</v>
      </c>
      <c r="D199" s="182">
        <v>85178.9</v>
      </c>
      <c r="E199" s="184">
        <f t="shared" si="12"/>
        <v>446.00602676175436</v>
      </c>
    </row>
    <row r="200" spans="1:5" x14ac:dyDescent="0.25">
      <c r="A200" s="103">
        <v>3</v>
      </c>
      <c r="B200" s="106" t="s">
        <v>101</v>
      </c>
      <c r="C200" s="237">
        <v>19098.150000000001</v>
      </c>
      <c r="D200" s="181">
        <v>85178.9</v>
      </c>
      <c r="E200" s="185">
        <f t="shared" si="12"/>
        <v>446.00602676175436</v>
      </c>
    </row>
    <row r="201" spans="1:5" x14ac:dyDescent="0.25">
      <c r="A201" s="104">
        <v>32</v>
      </c>
      <c r="B201" s="105" t="s">
        <v>33</v>
      </c>
      <c r="C201" s="237">
        <v>19098.150000000001</v>
      </c>
      <c r="D201" s="181">
        <v>85178.9</v>
      </c>
      <c r="E201" s="185">
        <f t="shared" si="12"/>
        <v>446.00602676175436</v>
      </c>
    </row>
    <row r="202" spans="1:5" x14ac:dyDescent="0.25">
      <c r="A202" s="93">
        <v>322</v>
      </c>
      <c r="B202" s="94" t="s">
        <v>38</v>
      </c>
      <c r="C202" s="237">
        <v>19098.150000000001</v>
      </c>
      <c r="D202" s="181">
        <v>85178.9</v>
      </c>
      <c r="E202" s="185">
        <f t="shared" si="12"/>
        <v>446.00602676175436</v>
      </c>
    </row>
    <row r="203" spans="1:5" x14ac:dyDescent="0.25">
      <c r="A203" s="107">
        <v>3222</v>
      </c>
      <c r="B203" s="108" t="s">
        <v>40</v>
      </c>
      <c r="C203" s="222">
        <v>19098.150000000001</v>
      </c>
      <c r="D203" s="180">
        <v>85178.9</v>
      </c>
      <c r="E203" s="185">
        <f t="shared" si="12"/>
        <v>446.00602676175436</v>
      </c>
    </row>
    <row r="204" spans="1:5" ht="25.5" x14ac:dyDescent="0.25">
      <c r="A204" s="102" t="s">
        <v>113</v>
      </c>
      <c r="B204" s="101" t="s">
        <v>114</v>
      </c>
      <c r="C204" s="217">
        <v>45789.37</v>
      </c>
      <c r="D204" s="182">
        <v>44804.57</v>
      </c>
      <c r="E204" s="184">
        <f t="shared" si="12"/>
        <v>97.849282486306308</v>
      </c>
    </row>
    <row r="205" spans="1:5" x14ac:dyDescent="0.25">
      <c r="A205" s="102" t="s">
        <v>148</v>
      </c>
      <c r="B205" s="101" t="s">
        <v>82</v>
      </c>
      <c r="C205" s="161">
        <v>45789.37</v>
      </c>
      <c r="D205" s="182">
        <v>44804.57</v>
      </c>
      <c r="E205" s="184">
        <f t="shared" si="12"/>
        <v>97.849282486306308</v>
      </c>
    </row>
    <row r="206" spans="1:5" x14ac:dyDescent="0.25">
      <c r="A206" s="103">
        <v>3</v>
      </c>
      <c r="B206" s="106" t="s">
        <v>101</v>
      </c>
      <c r="C206" s="242">
        <v>45789.37</v>
      </c>
      <c r="D206" s="181">
        <v>44804.57</v>
      </c>
      <c r="E206" s="185">
        <f t="shared" si="12"/>
        <v>97.849282486306308</v>
      </c>
    </row>
    <row r="207" spans="1:5" x14ac:dyDescent="0.25">
      <c r="A207" s="103">
        <v>31</v>
      </c>
      <c r="B207" s="106" t="s">
        <v>27</v>
      </c>
      <c r="C207" s="243">
        <v>43339.31</v>
      </c>
      <c r="D207" s="181">
        <v>42956.98</v>
      </c>
      <c r="E207" s="185">
        <f t="shared" si="12"/>
        <v>99.117821672749301</v>
      </c>
    </row>
    <row r="208" spans="1:5" x14ac:dyDescent="0.25">
      <c r="A208" s="103">
        <v>311</v>
      </c>
      <c r="B208" s="106" t="s">
        <v>102</v>
      </c>
      <c r="C208" s="235">
        <v>36244.160000000003</v>
      </c>
      <c r="D208" s="181">
        <v>35500.35</v>
      </c>
      <c r="E208" s="185">
        <f t="shared" si="12"/>
        <v>97.947779725064649</v>
      </c>
    </row>
    <row r="209" spans="1:5" x14ac:dyDescent="0.25">
      <c r="A209" s="107">
        <v>3111</v>
      </c>
      <c r="B209" s="108" t="s">
        <v>103</v>
      </c>
      <c r="C209" s="240">
        <v>36244.160000000003</v>
      </c>
      <c r="D209" s="180">
        <v>35500.35</v>
      </c>
      <c r="E209" s="185">
        <f t="shared" si="12"/>
        <v>97.947779725064649</v>
      </c>
    </row>
    <row r="210" spans="1:5" x14ac:dyDescent="0.25">
      <c r="A210" s="103">
        <v>312</v>
      </c>
      <c r="B210" s="106" t="s">
        <v>30</v>
      </c>
      <c r="C210" s="243">
        <v>1114.8699999999999</v>
      </c>
      <c r="D210" s="181">
        <v>1599.09</v>
      </c>
      <c r="E210" s="185">
        <f t="shared" si="12"/>
        <v>143.43286661225076</v>
      </c>
    </row>
    <row r="211" spans="1:5" x14ac:dyDescent="0.25">
      <c r="A211" s="107">
        <v>3121</v>
      </c>
      <c r="B211" s="108" t="s">
        <v>30</v>
      </c>
      <c r="C211" s="240">
        <v>1114.8699999999999</v>
      </c>
      <c r="D211" s="180">
        <v>1599.09</v>
      </c>
      <c r="E211" s="185">
        <f t="shared" si="12"/>
        <v>143.43286661225076</v>
      </c>
    </row>
    <row r="212" spans="1:5" x14ac:dyDescent="0.25">
      <c r="A212" s="103">
        <v>313</v>
      </c>
      <c r="B212" s="106" t="s">
        <v>104</v>
      </c>
      <c r="C212" s="254">
        <v>5980.28</v>
      </c>
      <c r="D212" s="229">
        <v>5857.54</v>
      </c>
      <c r="E212" s="185">
        <f t="shared" si="12"/>
        <v>97.947587738366764</v>
      </c>
    </row>
    <row r="213" spans="1:5" x14ac:dyDescent="0.25">
      <c r="A213" s="107">
        <v>3132</v>
      </c>
      <c r="B213" s="108" t="s">
        <v>32</v>
      </c>
      <c r="C213" s="256">
        <v>5980.28</v>
      </c>
      <c r="D213" s="230">
        <v>5857.54</v>
      </c>
      <c r="E213" s="185">
        <f t="shared" si="12"/>
        <v>97.947587738366764</v>
      </c>
    </row>
    <row r="214" spans="1:5" x14ac:dyDescent="0.25">
      <c r="A214" s="103">
        <v>32</v>
      </c>
      <c r="B214" s="106" t="s">
        <v>33</v>
      </c>
      <c r="C214" s="242">
        <v>2450.06</v>
      </c>
      <c r="D214" s="181">
        <v>1847.59</v>
      </c>
      <c r="E214" s="185">
        <f t="shared" si="12"/>
        <v>75.409989959429566</v>
      </c>
    </row>
    <row r="215" spans="1:5" x14ac:dyDescent="0.25">
      <c r="A215" s="93">
        <v>321</v>
      </c>
      <c r="B215" s="94" t="s">
        <v>34</v>
      </c>
      <c r="C215" s="269">
        <v>2450.06</v>
      </c>
      <c r="D215" s="181">
        <v>1847.59</v>
      </c>
      <c r="E215" s="185">
        <f t="shared" si="12"/>
        <v>75.409989959429566</v>
      </c>
    </row>
    <row r="216" spans="1:5" x14ac:dyDescent="0.25">
      <c r="A216" s="96">
        <v>3211</v>
      </c>
      <c r="B216" s="97" t="s">
        <v>35</v>
      </c>
      <c r="C216" s="268">
        <v>61.05</v>
      </c>
      <c r="D216" s="233">
        <v>0</v>
      </c>
      <c r="E216" s="185">
        <f t="shared" si="12"/>
        <v>0</v>
      </c>
    </row>
    <row r="217" spans="1:5" x14ac:dyDescent="0.25">
      <c r="A217" s="96">
        <v>3212</v>
      </c>
      <c r="B217" s="97" t="s">
        <v>105</v>
      </c>
      <c r="C217" s="241">
        <v>2389.0100000000002</v>
      </c>
      <c r="D217" s="180">
        <v>1847.59</v>
      </c>
      <c r="E217" s="185">
        <f t="shared" si="12"/>
        <v>77.337055935303738</v>
      </c>
    </row>
    <row r="218" spans="1:5" x14ac:dyDescent="0.25">
      <c r="A218" s="164" t="s">
        <v>175</v>
      </c>
      <c r="B218" s="160" t="s">
        <v>176</v>
      </c>
      <c r="C218" s="267">
        <v>265.44</v>
      </c>
      <c r="D218" s="182">
        <v>221.67</v>
      </c>
      <c r="E218" s="184">
        <f t="shared" si="12"/>
        <v>83.510397830018078</v>
      </c>
    </row>
    <row r="219" spans="1:5" x14ac:dyDescent="0.25">
      <c r="A219" s="163" t="s">
        <v>141</v>
      </c>
      <c r="B219" s="92" t="s">
        <v>80</v>
      </c>
      <c r="C219" s="183">
        <v>265.44</v>
      </c>
      <c r="D219" s="182">
        <v>221.67</v>
      </c>
      <c r="E219" s="184">
        <f t="shared" si="12"/>
        <v>83.510397830018078</v>
      </c>
    </row>
    <row r="220" spans="1:5" x14ac:dyDescent="0.25">
      <c r="A220" s="103">
        <v>3</v>
      </c>
      <c r="B220" s="106" t="s">
        <v>101</v>
      </c>
      <c r="C220" s="237">
        <v>265.44</v>
      </c>
      <c r="D220" s="248">
        <v>221.67</v>
      </c>
      <c r="E220" s="185">
        <f t="shared" si="12"/>
        <v>83.510397830018078</v>
      </c>
    </row>
    <row r="221" spans="1:5" x14ac:dyDescent="0.25">
      <c r="A221" s="104">
        <v>32</v>
      </c>
      <c r="B221" s="105" t="s">
        <v>33</v>
      </c>
      <c r="C221" s="237">
        <v>265.44</v>
      </c>
      <c r="D221" s="248">
        <v>221.67</v>
      </c>
      <c r="E221" s="185">
        <f t="shared" si="12"/>
        <v>83.510397830018078</v>
      </c>
    </row>
    <row r="222" spans="1:5" x14ac:dyDescent="0.25">
      <c r="A222" s="93">
        <v>322</v>
      </c>
      <c r="B222" s="94" t="s">
        <v>38</v>
      </c>
      <c r="C222" s="237">
        <v>265.44</v>
      </c>
      <c r="D222" s="248">
        <v>221.67</v>
      </c>
      <c r="E222" s="185">
        <f t="shared" si="12"/>
        <v>83.510397830018078</v>
      </c>
    </row>
    <row r="223" spans="1:5" x14ac:dyDescent="0.25">
      <c r="A223" s="96">
        <v>3221</v>
      </c>
      <c r="B223" s="97" t="s">
        <v>39</v>
      </c>
      <c r="C223" s="249">
        <v>66.36</v>
      </c>
      <c r="D223" s="248">
        <v>221.67</v>
      </c>
      <c r="E223" s="185">
        <f t="shared" si="12"/>
        <v>334.04159132007231</v>
      </c>
    </row>
    <row r="224" spans="1:5" x14ac:dyDescent="0.25">
      <c r="A224" s="96">
        <v>3222</v>
      </c>
      <c r="B224" s="97" t="s">
        <v>40</v>
      </c>
      <c r="C224" s="222">
        <v>199.08</v>
      </c>
      <c r="D224" s="180">
        <v>0</v>
      </c>
      <c r="E224" s="185">
        <v>0</v>
      </c>
    </row>
    <row r="225" spans="1:5" ht="25.5" x14ac:dyDescent="0.25">
      <c r="A225" s="102" t="s">
        <v>115</v>
      </c>
      <c r="B225" s="101" t="s">
        <v>116</v>
      </c>
      <c r="C225" s="165">
        <v>1725.39</v>
      </c>
      <c r="D225" s="182">
        <v>1655</v>
      </c>
      <c r="E225" s="184">
        <f t="shared" si="12"/>
        <v>95.920342647169619</v>
      </c>
    </row>
    <row r="226" spans="1:5" x14ac:dyDescent="0.25">
      <c r="A226" s="102" t="s">
        <v>151</v>
      </c>
      <c r="B226" s="101" t="s">
        <v>82</v>
      </c>
      <c r="C226" s="161">
        <v>1725.39</v>
      </c>
      <c r="D226" s="182">
        <v>1655</v>
      </c>
      <c r="E226" s="184">
        <f t="shared" si="12"/>
        <v>95.920342647169619</v>
      </c>
    </row>
    <row r="227" spans="1:5" x14ac:dyDescent="0.25">
      <c r="A227" s="103">
        <v>3</v>
      </c>
      <c r="B227" s="106" t="s">
        <v>101</v>
      </c>
      <c r="C227" s="247">
        <v>1725.39</v>
      </c>
      <c r="D227" s="181">
        <v>1655</v>
      </c>
      <c r="E227" s="185">
        <f t="shared" si="12"/>
        <v>95.920342647169619</v>
      </c>
    </row>
    <row r="228" spans="1:5" x14ac:dyDescent="0.25">
      <c r="A228" s="104">
        <v>32</v>
      </c>
      <c r="B228" s="105" t="s">
        <v>33</v>
      </c>
      <c r="C228" s="247">
        <v>1725.39</v>
      </c>
      <c r="D228" s="181">
        <v>1655</v>
      </c>
      <c r="E228" s="185">
        <f t="shared" si="12"/>
        <v>95.920342647169619</v>
      </c>
    </row>
    <row r="229" spans="1:5" x14ac:dyDescent="0.25">
      <c r="A229" s="93">
        <v>323</v>
      </c>
      <c r="B229" s="94" t="s">
        <v>44</v>
      </c>
      <c r="C229" s="247" t="s">
        <v>177</v>
      </c>
      <c r="D229" s="181">
        <v>240</v>
      </c>
      <c r="E229" s="185">
        <v>0</v>
      </c>
    </row>
    <row r="230" spans="1:5" x14ac:dyDescent="0.25">
      <c r="A230" s="107">
        <v>3231</v>
      </c>
      <c r="B230" s="97" t="s">
        <v>45</v>
      </c>
      <c r="C230" s="224" t="s">
        <v>177</v>
      </c>
      <c r="D230" s="180">
        <v>240</v>
      </c>
      <c r="E230" s="185">
        <v>0</v>
      </c>
    </row>
    <row r="231" spans="1:5" x14ac:dyDescent="0.25">
      <c r="A231" s="103">
        <v>329</v>
      </c>
      <c r="B231" s="94" t="s">
        <v>54</v>
      </c>
      <c r="C231" s="247">
        <v>1061.78</v>
      </c>
      <c r="D231" s="181">
        <v>1415</v>
      </c>
      <c r="E231" s="185">
        <f t="shared" si="12"/>
        <v>133.26677842867639</v>
      </c>
    </row>
    <row r="232" spans="1:5" x14ac:dyDescent="0.25">
      <c r="A232" s="107">
        <v>3299</v>
      </c>
      <c r="B232" s="97" t="s">
        <v>54</v>
      </c>
      <c r="C232" s="224">
        <v>1061.78</v>
      </c>
      <c r="D232" s="180">
        <v>1415</v>
      </c>
      <c r="E232" s="185">
        <f t="shared" si="12"/>
        <v>133.26677842867639</v>
      </c>
    </row>
    <row r="233" spans="1:5" ht="25.5" x14ac:dyDescent="0.25">
      <c r="A233" s="102" t="s">
        <v>117</v>
      </c>
      <c r="B233" s="101" t="s">
        <v>118</v>
      </c>
      <c r="C233" s="217">
        <v>6054.81</v>
      </c>
      <c r="D233" s="182">
        <v>9714.77</v>
      </c>
      <c r="E233" s="184">
        <f t="shared" si="12"/>
        <v>160.44714863059286</v>
      </c>
    </row>
    <row r="234" spans="1:5" x14ac:dyDescent="0.25">
      <c r="A234" s="102" t="s">
        <v>151</v>
      </c>
      <c r="B234" s="101" t="s">
        <v>82</v>
      </c>
      <c r="C234" s="182">
        <v>6054.81</v>
      </c>
      <c r="D234" s="182">
        <v>9714.77</v>
      </c>
      <c r="E234" s="184">
        <f t="shared" si="12"/>
        <v>160.44714863059286</v>
      </c>
    </row>
    <row r="235" spans="1:5" x14ac:dyDescent="0.25">
      <c r="A235" s="93">
        <v>3</v>
      </c>
      <c r="B235" s="106" t="s">
        <v>101</v>
      </c>
      <c r="C235" s="181">
        <v>0</v>
      </c>
      <c r="D235" s="181">
        <v>9714.77</v>
      </c>
      <c r="E235" s="185">
        <v>0</v>
      </c>
    </row>
    <row r="236" spans="1:5" x14ac:dyDescent="0.25">
      <c r="A236" s="93">
        <v>32</v>
      </c>
      <c r="B236" s="105" t="s">
        <v>33</v>
      </c>
      <c r="C236" s="181">
        <v>0</v>
      </c>
      <c r="D236" s="181">
        <v>8465.8799999999992</v>
      </c>
      <c r="E236" s="185">
        <v>0</v>
      </c>
    </row>
    <row r="237" spans="1:5" x14ac:dyDescent="0.25">
      <c r="A237" s="93">
        <v>323</v>
      </c>
      <c r="B237" s="94" t="s">
        <v>44</v>
      </c>
      <c r="C237" s="181">
        <v>0</v>
      </c>
      <c r="D237" s="181">
        <v>8465.8799999999992</v>
      </c>
      <c r="E237" s="185">
        <v>0</v>
      </c>
    </row>
    <row r="238" spans="1:5" x14ac:dyDescent="0.25">
      <c r="A238" s="96">
        <v>3231</v>
      </c>
      <c r="B238" s="97" t="s">
        <v>45</v>
      </c>
      <c r="C238" s="162">
        <v>0</v>
      </c>
      <c r="D238" s="180">
        <v>8465.8799999999992</v>
      </c>
      <c r="E238" s="185">
        <v>0</v>
      </c>
    </row>
    <row r="239" spans="1:5" x14ac:dyDescent="0.25">
      <c r="A239" s="103">
        <v>37</v>
      </c>
      <c r="B239" s="106" t="s">
        <v>119</v>
      </c>
      <c r="C239" s="250">
        <v>6054.81</v>
      </c>
      <c r="D239" s="181">
        <v>1248.8900000000001</v>
      </c>
      <c r="E239" s="185">
        <f t="shared" si="12"/>
        <v>20.626411068225099</v>
      </c>
    </row>
    <row r="240" spans="1:5" x14ac:dyDescent="0.25">
      <c r="A240" s="93">
        <v>372</v>
      </c>
      <c r="B240" s="106" t="s">
        <v>119</v>
      </c>
      <c r="C240" s="237">
        <v>6054.81</v>
      </c>
      <c r="D240" s="181">
        <v>1248.8900000000001</v>
      </c>
      <c r="E240" s="185">
        <f t="shared" si="12"/>
        <v>20.626411068225099</v>
      </c>
    </row>
    <row r="241" spans="1:5" x14ac:dyDescent="0.25">
      <c r="A241" s="107">
        <v>3721</v>
      </c>
      <c r="B241" s="108" t="s">
        <v>119</v>
      </c>
      <c r="C241" s="221">
        <v>6054.81</v>
      </c>
      <c r="D241" s="180">
        <v>1248.8900000000001</v>
      </c>
      <c r="E241" s="185">
        <f t="shared" si="12"/>
        <v>20.626411068225099</v>
      </c>
    </row>
    <row r="242" spans="1:5" ht="25.5" x14ac:dyDescent="0.25">
      <c r="A242" s="102" t="s">
        <v>120</v>
      </c>
      <c r="B242" s="101" t="s">
        <v>121</v>
      </c>
      <c r="C242" s="252">
        <v>23890.11</v>
      </c>
      <c r="D242" s="223">
        <v>0</v>
      </c>
      <c r="E242" s="184">
        <f t="shared" si="12"/>
        <v>0</v>
      </c>
    </row>
    <row r="243" spans="1:5" x14ac:dyDescent="0.25">
      <c r="A243" s="102" t="s">
        <v>152</v>
      </c>
      <c r="B243" s="101" t="s">
        <v>82</v>
      </c>
      <c r="C243" s="158">
        <v>23890.11</v>
      </c>
      <c r="D243" s="223">
        <v>0</v>
      </c>
      <c r="E243" s="184">
        <f t="shared" si="12"/>
        <v>0</v>
      </c>
    </row>
    <row r="244" spans="1:5" x14ac:dyDescent="0.25">
      <c r="A244" s="93">
        <v>4</v>
      </c>
      <c r="B244" s="94" t="s">
        <v>122</v>
      </c>
      <c r="C244" s="250">
        <v>23890.11</v>
      </c>
      <c r="D244" s="234">
        <v>0</v>
      </c>
      <c r="E244" s="185">
        <f t="shared" si="12"/>
        <v>0</v>
      </c>
    </row>
    <row r="245" spans="1:5" ht="25.5" x14ac:dyDescent="0.25">
      <c r="A245" s="103">
        <v>42</v>
      </c>
      <c r="B245" s="106" t="s">
        <v>73</v>
      </c>
      <c r="C245" s="237">
        <v>23890.11</v>
      </c>
      <c r="D245" s="234">
        <v>0</v>
      </c>
      <c r="E245" s="185">
        <f t="shared" si="12"/>
        <v>0</v>
      </c>
    </row>
    <row r="246" spans="1:5" x14ac:dyDescent="0.25">
      <c r="A246" s="103">
        <v>424</v>
      </c>
      <c r="B246" s="106" t="s">
        <v>72</v>
      </c>
      <c r="C246" s="237">
        <v>23890.11</v>
      </c>
      <c r="D246" s="234">
        <v>0</v>
      </c>
      <c r="E246" s="185">
        <f t="shared" si="12"/>
        <v>0</v>
      </c>
    </row>
    <row r="247" spans="1:5" x14ac:dyDescent="0.25">
      <c r="A247" s="90">
        <v>4241</v>
      </c>
      <c r="B247" s="100" t="s">
        <v>72</v>
      </c>
      <c r="C247" s="222">
        <v>23890.11</v>
      </c>
      <c r="D247" s="233">
        <v>0</v>
      </c>
      <c r="E247" s="185">
        <f t="shared" si="12"/>
        <v>0</v>
      </c>
    </row>
    <row r="248" spans="1:5" x14ac:dyDescent="0.25">
      <c r="A248" s="163" t="s">
        <v>178</v>
      </c>
      <c r="B248" s="101" t="s">
        <v>179</v>
      </c>
      <c r="C248" s="217">
        <v>663.61</v>
      </c>
      <c r="D248" s="182">
        <v>132.72</v>
      </c>
      <c r="E248" s="184">
        <f t="shared" si="12"/>
        <v>19.999698618164281</v>
      </c>
    </row>
    <row r="249" spans="1:5" x14ac:dyDescent="0.25">
      <c r="A249" s="163" t="s">
        <v>180</v>
      </c>
      <c r="B249" s="99" t="s">
        <v>155</v>
      </c>
      <c r="C249" s="161">
        <v>663.61</v>
      </c>
      <c r="D249" s="182">
        <v>132.72</v>
      </c>
      <c r="E249" s="184">
        <f t="shared" si="12"/>
        <v>19.999698618164281</v>
      </c>
    </row>
    <row r="250" spans="1:5" x14ac:dyDescent="0.25">
      <c r="A250" s="93">
        <v>3</v>
      </c>
      <c r="B250" s="106" t="s">
        <v>101</v>
      </c>
      <c r="C250" s="237">
        <v>663.61</v>
      </c>
      <c r="D250" s="181">
        <v>132.72</v>
      </c>
      <c r="E250" s="185">
        <f t="shared" si="12"/>
        <v>19.999698618164281</v>
      </c>
    </row>
    <row r="251" spans="1:5" x14ac:dyDescent="0.25">
      <c r="A251" s="93">
        <v>32</v>
      </c>
      <c r="B251" s="105" t="s">
        <v>33</v>
      </c>
      <c r="C251" s="237">
        <v>663.61</v>
      </c>
      <c r="D251" s="181">
        <v>132.72</v>
      </c>
      <c r="E251" s="185">
        <f t="shared" si="12"/>
        <v>19.999698618164281</v>
      </c>
    </row>
    <row r="252" spans="1:5" x14ac:dyDescent="0.25">
      <c r="A252" s="93">
        <v>322</v>
      </c>
      <c r="B252" s="94" t="s">
        <v>38</v>
      </c>
      <c r="C252" s="237">
        <v>663.61</v>
      </c>
      <c r="D252" s="181">
        <v>132.72</v>
      </c>
      <c r="E252" s="185">
        <f t="shared" si="12"/>
        <v>19.999698618164281</v>
      </c>
    </row>
    <row r="253" spans="1:5" x14ac:dyDescent="0.25">
      <c r="A253" s="107">
        <v>3225</v>
      </c>
      <c r="B253" s="97" t="s">
        <v>95</v>
      </c>
      <c r="C253" s="222">
        <v>265.44</v>
      </c>
      <c r="D253" s="180">
        <v>132.72</v>
      </c>
      <c r="E253" s="185">
        <f t="shared" si="12"/>
        <v>50</v>
      </c>
    </row>
    <row r="254" spans="1:5" x14ac:dyDescent="0.25">
      <c r="A254" s="96">
        <v>3227</v>
      </c>
      <c r="B254" s="97" t="s">
        <v>96</v>
      </c>
      <c r="C254" s="222">
        <v>398.17</v>
      </c>
      <c r="D254" s="180">
        <v>0</v>
      </c>
      <c r="E254" s="185">
        <f t="shared" si="12"/>
        <v>0</v>
      </c>
    </row>
    <row r="255" spans="1:5" x14ac:dyDescent="0.25">
      <c r="B255" s="1"/>
      <c r="C255" s="1"/>
    </row>
    <row r="256" spans="1:5" x14ac:dyDescent="0.25">
      <c r="B256" s="1"/>
      <c r="C256" s="1"/>
    </row>
    <row r="257" spans="2:4" x14ac:dyDescent="0.25">
      <c r="B257" s="1"/>
      <c r="C257" s="1"/>
    </row>
    <row r="258" spans="2:4" x14ac:dyDescent="0.25">
      <c r="B258" s="1"/>
      <c r="C258" s="1"/>
      <c r="D258" s="271"/>
    </row>
    <row r="259" spans="2:4" x14ac:dyDescent="0.25">
      <c r="B259" s="1"/>
      <c r="C259" s="1"/>
    </row>
    <row r="260" spans="2:4" x14ac:dyDescent="0.25">
      <c r="B260" s="1"/>
      <c r="C260" s="1"/>
    </row>
    <row r="261" spans="2:4" x14ac:dyDescent="0.25">
      <c r="B261" s="1"/>
      <c r="C261" s="1"/>
    </row>
    <row r="262" spans="2:4" x14ac:dyDescent="0.25">
      <c r="B262" s="1"/>
      <c r="C262" s="1"/>
    </row>
    <row r="263" spans="2:4" x14ac:dyDescent="0.25">
      <c r="B263" s="1"/>
      <c r="C263" s="1"/>
    </row>
    <row r="264" spans="2:4" x14ac:dyDescent="0.25">
      <c r="B264" s="1"/>
      <c r="C264" s="1"/>
    </row>
    <row r="265" spans="2:4" x14ac:dyDescent="0.25">
      <c r="B265" s="1"/>
      <c r="C265" s="1"/>
    </row>
    <row r="266" spans="2:4" x14ac:dyDescent="0.25">
      <c r="B266" s="1"/>
      <c r="C266" s="1"/>
    </row>
    <row r="267" spans="2:4" x14ac:dyDescent="0.25">
      <c r="B267" s="1"/>
      <c r="C267" s="1"/>
    </row>
    <row r="268" spans="2:4" x14ac:dyDescent="0.25">
      <c r="B268" s="1"/>
      <c r="C268" s="1"/>
    </row>
    <row r="269" spans="2:4" x14ac:dyDescent="0.25">
      <c r="B269" s="1"/>
      <c r="C269" s="1"/>
    </row>
    <row r="270" spans="2:4" x14ac:dyDescent="0.25">
      <c r="B270" s="1"/>
      <c r="C270" s="1"/>
    </row>
    <row r="271" spans="2:4" x14ac:dyDescent="0.25">
      <c r="B271" s="1"/>
      <c r="C271" s="1"/>
    </row>
    <row r="272" spans="2:4" x14ac:dyDescent="0.25">
      <c r="B272" s="1"/>
      <c r="C272" s="1"/>
    </row>
    <row r="273" spans="2:3" x14ac:dyDescent="0.25">
      <c r="B273" s="1"/>
      <c r="C273" s="1"/>
    </row>
    <row r="274" spans="2:3" x14ac:dyDescent="0.25">
      <c r="B274" s="1"/>
      <c r="C274" s="1"/>
    </row>
    <row r="275" spans="2:3" x14ac:dyDescent="0.25">
      <c r="B275" s="1"/>
      <c r="C275" s="1"/>
    </row>
    <row r="276" spans="2:3" x14ac:dyDescent="0.25">
      <c r="B276" s="1"/>
      <c r="C276" s="1"/>
    </row>
    <row r="277" spans="2:3" x14ac:dyDescent="0.25">
      <c r="B277" s="1"/>
      <c r="C277" s="1"/>
    </row>
    <row r="278" spans="2:3" x14ac:dyDescent="0.25">
      <c r="B278" s="1"/>
      <c r="C278" s="1"/>
    </row>
    <row r="279" spans="2:3" x14ac:dyDescent="0.25">
      <c r="B279" s="1"/>
      <c r="C279" s="1"/>
    </row>
    <row r="280" spans="2:3" x14ac:dyDescent="0.25">
      <c r="B280" s="1"/>
      <c r="C280" s="1"/>
    </row>
    <row r="281" spans="2:3" x14ac:dyDescent="0.25">
      <c r="B281" s="1"/>
      <c r="C281" s="1"/>
    </row>
    <row r="282" spans="2:3" x14ac:dyDescent="0.25">
      <c r="B282" s="1"/>
      <c r="C282" s="1"/>
    </row>
    <row r="283" spans="2:3" x14ac:dyDescent="0.25">
      <c r="B283" s="1"/>
      <c r="C283" s="1"/>
    </row>
    <row r="284" spans="2:3" x14ac:dyDescent="0.25">
      <c r="B284" s="1"/>
      <c r="C284" s="1"/>
    </row>
    <row r="285" spans="2:3" x14ac:dyDescent="0.25">
      <c r="B285" s="1"/>
      <c r="C285" s="1"/>
    </row>
    <row r="286" spans="2:3" x14ac:dyDescent="0.25">
      <c r="B286" s="1"/>
      <c r="C286" s="1"/>
    </row>
    <row r="287" spans="2:3" x14ac:dyDescent="0.25">
      <c r="B287" s="1"/>
      <c r="C287" s="1"/>
    </row>
    <row r="288" spans="2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</sheetData>
  <pageMargins left="0.7" right="0.7" top="0.75" bottom="0.75" header="0.3" footer="0.3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Računa prihoda i rashod</vt:lpstr>
      <vt:lpstr>Ekonomska klasifikacija prihodi</vt:lpstr>
      <vt:lpstr>Ekonomska klasifikacija rashodi</vt:lpstr>
      <vt:lpstr>Prihodi i rashodi po izvorima f</vt:lpstr>
      <vt:lpstr>Rashodi prema funkcijskoj klasi</vt:lpstr>
      <vt:lpstr>po izvorima ,ekon. i prog. 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2024-03-21T11:57:00Z</cp:lastPrinted>
  <dcterms:created xsi:type="dcterms:W3CDTF">2022-07-12T12:57:06Z</dcterms:created>
  <dcterms:modified xsi:type="dcterms:W3CDTF">2026-02-24T08:07:31Z</dcterms:modified>
</cp:coreProperties>
</file>